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most v km 8,988 Martinice\tendr\"/>
    </mc:Choice>
  </mc:AlternateContent>
  <bookViews>
    <workbookView xWindow="0" yWindow="0" windowWidth="0" windowHeight="0"/>
  </bookViews>
  <sheets>
    <sheet name="Rekapitulace" sheetId="12" r:id="rId1"/>
    <sheet name="SO 11-00-01" sheetId="2" r:id="rId2"/>
    <sheet name="SO 11-00-01.01" sheetId="3" r:id="rId3"/>
    <sheet name="SO 11-20-01" sheetId="4" r:id="rId4"/>
    <sheet name="SO 11-20-02" sheetId="5" r:id="rId5"/>
    <sheet name="SO 11-23-01" sheetId="6" r:id="rId6"/>
    <sheet name="SO 11-30-01" sheetId="7" r:id="rId7"/>
    <sheet name="SO 11-50-01" sheetId="8" r:id="rId8"/>
    <sheet name="SO 11-50-02" sheetId="9" r:id="rId9"/>
    <sheet name="SO 98-98" sheetId="10" r:id="rId10"/>
    <sheet name="SO 90-90" sheetId="11" r:id="rId11"/>
  </sheets>
  <calcPr/>
</workbook>
</file>

<file path=xl/calcChain.xml><?xml version="1.0" encoding="utf-8"?>
<calcChain xmlns="http://schemas.openxmlformats.org/spreadsheetml/2006/main">
  <c i="11" l="1" r="M3"/>
  <c i="10" r="M3"/>
  <c i="9" r="M3"/>
  <c i="8" r="M3"/>
  <c i="7" r="M3"/>
  <c i="6" r="M3"/>
  <c i="5" r="M3"/>
  <c i="4" r="M3"/>
  <c i="3" r="M3"/>
  <c i="2" r="M3"/>
  <c i="12" r="C7"/>
  <c r="C6"/>
  <c r="F24"/>
  <c r="D24"/>
  <c r="C24"/>
  <c r="E25"/>
  <c r="F25"/>
  <c r="D25"/>
  <c r="C25"/>
  <c r="E24"/>
  <c r="F22"/>
  <c r="D22"/>
  <c r="C22"/>
  <c r="E23"/>
  <c r="F23"/>
  <c r="D23"/>
  <c r="C23"/>
  <c r="E22"/>
  <c r="F19"/>
  <c r="D19"/>
  <c r="C19"/>
  <c r="E21"/>
  <c r="F21"/>
  <c r="D21"/>
  <c r="C21"/>
  <c r="E20"/>
  <c r="F20"/>
  <c r="D20"/>
  <c r="C20"/>
  <c r="E19"/>
  <c r="F16"/>
  <c r="D16"/>
  <c r="C16"/>
  <c r="E18"/>
  <c r="F18"/>
  <c r="D18"/>
  <c r="C18"/>
  <c r="E17"/>
  <c r="F17"/>
  <c r="D17"/>
  <c r="C17"/>
  <c r="E16"/>
  <c r="F13"/>
  <c r="D13"/>
  <c r="C13"/>
  <c r="E15"/>
  <c r="F15"/>
  <c r="D15"/>
  <c r="C15"/>
  <c r="E14"/>
  <c r="F14"/>
  <c r="D14"/>
  <c r="C14"/>
  <c r="E13"/>
  <c r="F10"/>
  <c r="D10"/>
  <c r="C10"/>
  <c r="E12"/>
  <c r="F12"/>
  <c r="D12"/>
  <c r="C12"/>
  <c r="E11"/>
  <c r="F11"/>
  <c r="D11"/>
  <c r="C11"/>
  <c r="E10"/>
  <c i="11" r="T7"/>
  <c r="M8"/>
  <c r="L8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48"/>
  <c r="L48"/>
  <c r="AA49"/>
  <c r="O49"/>
  <c r="M49"/>
  <c r="I49"/>
  <c r="M31"/>
  <c r="L31"/>
  <c r="AA44"/>
  <c r="O44"/>
  <c r="M44"/>
  <c r="I44"/>
  <c r="AA40"/>
  <c r="O40"/>
  <c r="M40"/>
  <c r="I40"/>
  <c r="AA36"/>
  <c r="O36"/>
  <c r="M36"/>
  <c r="I36"/>
  <c r="AA32"/>
  <c r="O32"/>
  <c r="M32"/>
  <c r="I32"/>
  <c r="M18"/>
  <c r="L18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9" r="T7"/>
  <c r="M8"/>
  <c r="L8"/>
  <c r="M93"/>
  <c r="L93"/>
  <c r="AA94"/>
  <c r="O94"/>
  <c r="M94"/>
  <c r="I94"/>
  <c r="M76"/>
  <c r="L76"/>
  <c r="AA89"/>
  <c r="O89"/>
  <c r="M89"/>
  <c r="I89"/>
  <c r="AA85"/>
  <c r="O85"/>
  <c r="M85"/>
  <c r="I85"/>
  <c r="AA81"/>
  <c r="O81"/>
  <c r="M81"/>
  <c r="I81"/>
  <c r="AA77"/>
  <c r="O77"/>
  <c r="M77"/>
  <c r="I77"/>
  <c r="M71"/>
  <c r="L71"/>
  <c r="AA72"/>
  <c r="O72"/>
  <c r="M72"/>
  <c r="I72"/>
  <c r="M18"/>
  <c r="L18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8" r="T7"/>
  <c r="M8"/>
  <c r="L8"/>
  <c r="M152"/>
  <c r="L152"/>
  <c r="AA161"/>
  <c r="O161"/>
  <c r="M161"/>
  <c r="I161"/>
  <c r="AA157"/>
  <c r="O157"/>
  <c r="M157"/>
  <c r="I157"/>
  <c r="AA153"/>
  <c r="O153"/>
  <c r="M153"/>
  <c r="I153"/>
  <c r="M143"/>
  <c r="L143"/>
  <c r="AA148"/>
  <c r="O148"/>
  <c r="M148"/>
  <c r="I148"/>
  <c r="AA144"/>
  <c r="O144"/>
  <c r="M144"/>
  <c r="I144"/>
  <c r="M138"/>
  <c r="L138"/>
  <c r="AA139"/>
  <c r="O139"/>
  <c r="M139"/>
  <c r="I139"/>
  <c r="M117"/>
  <c r="L117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M96"/>
  <c r="L96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M87"/>
  <c r="L87"/>
  <c r="AA92"/>
  <c r="O92"/>
  <c r="M92"/>
  <c r="I92"/>
  <c r="AA88"/>
  <c r="O88"/>
  <c r="M88"/>
  <c r="I88"/>
  <c r="M14"/>
  <c r="L14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7" r="T7"/>
  <c r="M8"/>
  <c r="L8"/>
  <c r="M31"/>
  <c r="L31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AA32"/>
  <c r="O32"/>
  <c r="M32"/>
  <c r="I32"/>
  <c r="M14"/>
  <c r="L14"/>
  <c r="AA27"/>
  <c r="O27"/>
  <c r="M27"/>
  <c r="I27"/>
  <c r="AA23"/>
  <c r="O23"/>
  <c r="M23"/>
  <c r="I23"/>
  <c r="AA19"/>
  <c r="O19"/>
  <c r="M19"/>
  <c r="I19"/>
  <c r="AA15"/>
  <c r="O15"/>
  <c r="M15"/>
  <c r="I15"/>
  <c r="M9"/>
  <c r="L9"/>
  <c r="AA10"/>
  <c r="O10"/>
  <c r="M10"/>
  <c r="I10"/>
  <c i="6" r="T7"/>
  <c r="M8"/>
  <c r="L8"/>
  <c r="M165"/>
  <c r="L165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M136"/>
  <c r="L136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M131"/>
  <c r="L131"/>
  <c r="AA132"/>
  <c r="O132"/>
  <c r="M132"/>
  <c r="I132"/>
  <c r="M98"/>
  <c r="L98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M89"/>
  <c r="L89"/>
  <c r="AA94"/>
  <c r="O94"/>
  <c r="M94"/>
  <c r="I94"/>
  <c r="AA90"/>
  <c r="O90"/>
  <c r="M90"/>
  <c r="I90"/>
  <c r="M80"/>
  <c r="L80"/>
  <c r="AA85"/>
  <c r="O85"/>
  <c r="M85"/>
  <c r="I85"/>
  <c r="AA81"/>
  <c r="O81"/>
  <c r="M81"/>
  <c r="I81"/>
  <c r="M59"/>
  <c r="L59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18"/>
  <c r="L18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" r="T7"/>
  <c r="M8"/>
  <c r="L8"/>
  <c r="M49"/>
  <c r="L49"/>
  <c r="AA54"/>
  <c r="O54"/>
  <c r="M54"/>
  <c r="I54"/>
  <c r="AA50"/>
  <c r="O50"/>
  <c r="M50"/>
  <c r="I50"/>
  <c r="M44"/>
  <c r="L44"/>
  <c r="AA45"/>
  <c r="O45"/>
  <c r="M45"/>
  <c r="I45"/>
  <c r="M31"/>
  <c r="L31"/>
  <c r="AA40"/>
  <c r="O40"/>
  <c r="M40"/>
  <c r="I40"/>
  <c r="AA36"/>
  <c r="O36"/>
  <c r="M36"/>
  <c r="I36"/>
  <c r="AA32"/>
  <c r="O32"/>
  <c r="M32"/>
  <c r="I32"/>
  <c r="M18"/>
  <c r="L18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4" r="T7"/>
  <c r="M8"/>
  <c r="L8"/>
  <c r="M338"/>
  <c r="L338"/>
  <c r="AA419"/>
  <c r="O419"/>
  <c r="M419"/>
  <c r="I419"/>
  <c r="AA415"/>
  <c r="O415"/>
  <c r="M415"/>
  <c r="I415"/>
  <c r="AA411"/>
  <c r="O411"/>
  <c r="M411"/>
  <c r="I411"/>
  <c r="AA407"/>
  <c r="O407"/>
  <c r="M407"/>
  <c r="I407"/>
  <c r="AA403"/>
  <c r="O403"/>
  <c r="M403"/>
  <c r="I403"/>
  <c r="AA399"/>
  <c r="O399"/>
  <c r="M399"/>
  <c r="I399"/>
  <c r="AA395"/>
  <c r="O395"/>
  <c r="M395"/>
  <c r="I395"/>
  <c r="AA391"/>
  <c r="O391"/>
  <c r="M391"/>
  <c r="I391"/>
  <c r="AA387"/>
  <c r="O387"/>
  <c r="M387"/>
  <c r="I387"/>
  <c r="AA383"/>
  <c r="O383"/>
  <c r="M383"/>
  <c r="I383"/>
  <c r="AA379"/>
  <c r="O379"/>
  <c r="M379"/>
  <c r="I379"/>
  <c r="AA375"/>
  <c r="O375"/>
  <c r="M375"/>
  <c r="I375"/>
  <c r="AA371"/>
  <c r="O371"/>
  <c r="M371"/>
  <c r="I371"/>
  <c r="AA367"/>
  <c r="O367"/>
  <c r="M367"/>
  <c r="I367"/>
  <c r="AA363"/>
  <c r="O363"/>
  <c r="M363"/>
  <c r="I363"/>
  <c r="AA359"/>
  <c r="O359"/>
  <c r="M359"/>
  <c r="I359"/>
  <c r="AA355"/>
  <c r="O355"/>
  <c r="M355"/>
  <c r="I355"/>
  <c r="AA351"/>
  <c r="O351"/>
  <c r="M351"/>
  <c r="I351"/>
  <c r="AA347"/>
  <c r="O347"/>
  <c r="M347"/>
  <c r="I347"/>
  <c r="AA343"/>
  <c r="O343"/>
  <c r="M343"/>
  <c r="I343"/>
  <c r="AA339"/>
  <c r="O339"/>
  <c r="M339"/>
  <c r="I339"/>
  <c r="M317"/>
  <c r="L317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M280"/>
  <c r="L280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M271"/>
  <c r="L271"/>
  <c r="AA276"/>
  <c r="O276"/>
  <c r="M276"/>
  <c r="I276"/>
  <c r="AA272"/>
  <c r="O272"/>
  <c r="M272"/>
  <c r="I272"/>
  <c r="M266"/>
  <c r="L266"/>
  <c r="AA267"/>
  <c r="O267"/>
  <c r="M267"/>
  <c r="I267"/>
  <c r="M193"/>
  <c r="L193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M156"/>
  <c r="L156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M83"/>
  <c r="L83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26"/>
  <c r="L26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"/>
  <c r="L9"/>
  <c r="AA14"/>
  <c r="O14"/>
  <c r="M14"/>
  <c r="I14"/>
  <c r="AA10"/>
  <c r="O10"/>
  <c r="M10"/>
  <c r="I10"/>
  <c i="2" r="T7"/>
  <c r="M8"/>
  <c r="L8"/>
  <c r="M194"/>
  <c r="L194"/>
  <c r="AA275"/>
  <c r="O275"/>
  <c r="M275"/>
  <c r="I275"/>
  <c r="AA271"/>
  <c r="O271"/>
  <c r="M271"/>
  <c r="I271"/>
  <c r="AA267"/>
  <c r="O267"/>
  <c r="M267"/>
  <c r="I267"/>
  <c r="AA263"/>
  <c r="O263"/>
  <c r="M263"/>
  <c r="I263"/>
  <c r="AA259"/>
  <c r="O259"/>
  <c r="M259"/>
  <c r="I259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AA223"/>
  <c r="O223"/>
  <c r="M223"/>
  <c r="I223"/>
  <c r="AA219"/>
  <c r="O219"/>
  <c r="M219"/>
  <c r="I219"/>
  <c r="AA215"/>
  <c r="O215"/>
  <c r="M215"/>
  <c r="I215"/>
  <c r="AA211"/>
  <c r="O211"/>
  <c r="M211"/>
  <c r="I211"/>
  <c r="AA207"/>
  <c r="O207"/>
  <c r="M207"/>
  <c r="I207"/>
  <c r="AA203"/>
  <c r="O203"/>
  <c r="M203"/>
  <c r="I203"/>
  <c r="AA199"/>
  <c r="O199"/>
  <c r="M199"/>
  <c r="I199"/>
  <c r="AA195"/>
  <c r="O195"/>
  <c r="M195"/>
  <c r="I195"/>
  <c r="M101"/>
  <c r="L101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M96"/>
  <c r="L96"/>
  <c r="AA97"/>
  <c r="O97"/>
  <c r="M97"/>
  <c r="I97"/>
  <c r="M91"/>
  <c r="L91"/>
  <c r="AA92"/>
  <c r="O92"/>
  <c r="M92"/>
  <c r="I92"/>
  <c r="M42"/>
  <c r="L4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<sst xmlns="http://schemas.openxmlformats.org/spreadsheetml/2006/main">
  <si>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</si>
  <si>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5513520041</t>
  </si>
  <si>
    <t>Rekonstrukce mostu v km 8,988 trati Martinice v Krkonoších - Rokytnice nad Jizerou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</si>
  <si>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</si>
  <si>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</si>
  <si>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</si>
  <si>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</si>
  <si>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</si>
  <si>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</si>
  <si>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</si>
  <si>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</si>
  <si>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</si>
  <si>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</si>
  <si>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</t>
  </si>
  <si>
    <t xml:space="preserve">  SO 11-00-01</t>
  </si>
  <si>
    <t>Železniční svršek a spodek</t>
  </si>
  <si>
    <t xml:space="preserve">  SO 11-00-01.01</t>
  </si>
  <si>
    <t>Železniční svršek, následná úprava</t>
  </si>
  <si>
    <t>D.2.1.4</t>
  </si>
  <si>
    <t>Mosty</t>
  </si>
  <si>
    <t xml:space="preserve">  SO 11-20-01</t>
  </si>
  <si>
    <t>Most v km 8,988</t>
  </si>
  <si>
    <t xml:space="preserve">  SO 11-20-02</t>
  </si>
  <si>
    <t>Lávka</t>
  </si>
  <si>
    <t>D.2.1.5</t>
  </si>
  <si>
    <t>Ostatní inženýrské objekty</t>
  </si>
  <si>
    <t xml:space="preserve">  SO 11-23-01</t>
  </si>
  <si>
    <t>Opěrné zdi</t>
  </si>
  <si>
    <t xml:space="preserve">  SO 11-30-01</t>
  </si>
  <si>
    <t>Přeložky SŽ – SŽT</t>
  </si>
  <si>
    <t>D.2.1.8</t>
  </si>
  <si>
    <t>Pozemní komunikace</t>
  </si>
  <si>
    <t xml:space="preserve">  SO 11-50-01</t>
  </si>
  <si>
    <t>PŘÍSTUPOVÁ CESTA 1. ČÁST</t>
  </si>
  <si>
    <t xml:space="preserve">  SO 11-50-02</t>
  </si>
  <si>
    <t>PŘÍSTUPOVÁ CESTA 2. ČÁST</t>
  </si>
  <si>
    <t>D.9.8</t>
  </si>
  <si>
    <t>Všeobecný objekt stavby</t>
  </si>
  <si>
    <t xml:space="preserve">  SO 98-98</t>
  </si>
  <si>
    <t>Všeobecný objekt</t>
  </si>
  <si>
    <t>D.9.9</t>
  </si>
  <si>
    <t>Likvidace odpadů</t>
  </si>
  <si>
    <t xml:space="preserve">  SO 90-90</t>
  </si>
  <si>
    <t>Likvidace odpadů včetně dopravy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</si>
  <si>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</si>
  <si>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</si>
  <si>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</si>
  <si>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</si>
  <si>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</si>
  <si>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</si>
  <si>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</si>
  <si>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</si>
  <si>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</si>
  <si>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</si>
  <si>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</si>
  <si>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</si>
  <si>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</si>
  <si>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</si>
  <si>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</si>
  <si>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</si>
  <si>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</si>
  <si>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</si>
  <si>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</si>
  <si>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</si>
  <si>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</si>
  <si>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</si>
  <si>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</si>
  <si>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</si>
  <si>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</si>
  <si>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</si>
  <si>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014211</t>
  </si>
  <si>
    <t/>
  </si>
  <si>
    <t>POPLATKY ZA ZEMNÍK - ORNICE</t>
  </si>
  <si>
    <t>T</t>
  </si>
  <si>
    <t>OTSKP 2025</t>
  </si>
  <si>
    <t>PP</t>
  </si>
  <si>
    <t>VV</t>
  </si>
  <si>
    <t>"114*0.1 = 11,400 [A]" _x000d_
Celkem 11.4 = 11,400_x000d_</t>
  </si>
  <si>
    <t>TS</t>
  </si>
  <si>
    <t>Položka zahrnuje:
- veškeré poplatky majiteli zemníku související s nákupem zeminy (nikoliv s otvírkou zemníku)
Položka nezahrnuje:
- x</t>
  </si>
  <si>
    <t>R015150</t>
  </si>
  <si>
    <t>911</t>
  </si>
  <si>
    <t xml:space="preserve">POPLATKY ZA LIKVIDACI ODPADŮ NEKONTAMINOVANÝCH - 17 05 08  ŠTĚRK Z KOLEJIŠTĚ (ODPAD PO RECYKLACI) VČ. DOPRAVY</t>
  </si>
  <si>
    <t>Evidenční položka. Neoceňovat v objektu SO/PS, položka se oceňuje
pouze v objektu SO 90-90.</t>
  </si>
  <si>
    <t xml:space="preserve"> _x000d_
"260*1.8 = 468,000 [A]" _x000d_
"ODVOZ NA RECYKLACI, EVIDENČNÍ POLOŽKA_ENVISTONE s.r.o. ulice Na Bělidle543 01 Vrchlabí _TOMAN s.r.o.Dolní Lánov 80543 41 Dolní Lánov" _x000d_
"EVIDENČNÍ POLOŽKA" _x000d_
Celkem 468 = 468,000_x000d_</t>
  </si>
  <si>
    <t>1. Položka obsahuje:
 – veškeré poplatky provozovateli skládky, recyklační linky nebo jiného zařízení na zpracování nebo likvidaci odpadů související s převzetím, uložením, zpracováním nebo likvidací odpadu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</si>
  <si>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R15112</t>
  </si>
  <si>
    <t>902</t>
  </si>
  <si>
    <t>POPLATKY ZA LIKVIDACI ODPADŮ NEKONTAMINOVANÝCH - 17 05 04 VYTĚŽENÉ ZEMINY A HORNINY - II. TŘÍDA TĚŽITELNOSTI VČ. DOPRAVY</t>
  </si>
  <si>
    <t>"odkopávky (677+63-77)*1.9 = 1259,700 [A]" _x000d_
" rigol 50*1*1.9 = 95,000 [B]" _x000d_
" Celkové množství 1354.700000 = 1354,700 [C]" _x000d_
"ODVOZ NA RECYKLACI, EVIDENČNÍ POLOŽKA_ENVISTONE s.r.o. ulice Na Bělidle543 01 Vrchlabí _TOMAN s.r.o.Dolní Lánov 80543 41 Dolní Lánov" _x000d_
Celkem 1354.7 = 1354,700_x000d_</t>
  </si>
  <si>
    <t>1. Položka obsahuje:
 – veškeré poplatky provozovateli skládky, recyklační linky nebo jiného zařízení na zpracování nebo likvidaci odpadů související s převzetím, uložením, zpracováním nebo likvidací odpadu
 – náklady spojené s dopravou odpadu z místa stavby na místo převzetí provozovatelem skládky, recyklační linky nebo jiného zařízení na zpracování nebo likvidaci odpadů
2. Položka neobsahuje:
X
3. Způsob měření:
Tunou se rozumí hmotnost odpadu vytříděného v souladu se zákonem č. 541/2020 Sb., o nakládání s odpady, v platném znění.</t>
  </si>
  <si>
    <t>R15113</t>
  </si>
  <si>
    <t>903</t>
  </si>
  <si>
    <t>POPLATKY ZA LIKVIDACI ODPADŮ NEKONTAMINOVANÝCH - 17 05 04 VYTĚŽENÉ ZEMINY A HORNINY - III. TŘÍDA TĚŽITELNOSTI VČ. DOPRAVY</t>
  </si>
  <si>
    <t>"86*1.9 = 163,400 [A]" _x000d_
"ODVOZ NA RECYKLACI, EVIDENČNÍ POLOŽKA_ENVISTONE s.r.o. ulice Na Bělidle543 01 Vrchlabí _TOMAN s.r.o.Dolní Lánov 80543 41 Dolní Lánov" _x000d_
Celkem 163.4 = 163,400_x000d_</t>
  </si>
  <si>
    <t>R015140</t>
  </si>
  <si>
    <t>904</t>
  </si>
  <si>
    <t>POPLATKY ZA LIKVIDACI ODPADŮ NEKONTAMINOVANÝCH - 17 01 01 BETON Z DEMOLIC OBJEKTŮ, ZÁKLADŮ TV VČ. DOPRAVY</t>
  </si>
  <si>
    <t>"5*2.4 = 12,000 [A]" _x000d_
"ODVOZ NA RECYKLACI, EVIDENČNÍ POLOŽKA_ENVISTONE s.r.o. ulice Na Bělidle543 01 Vrchlabí _TOMAN s.r.o.Dolní Lánov 80543 41 Dolní Lánov" _x000d_
Celkem 12 = 12,000_x000d_</t>
  </si>
  <si>
    <t>R15250</t>
  </si>
  <si>
    <t>905</t>
  </si>
  <si>
    <t>POPLATKY ZA LIKVIDACI ODPADŮ NEKONTAMINOVANÝCH - 17 02 03 POLYETYLÉNOVÉ PODLOŽKY (ŽEL. SVRŠEK) VČ. DOPRAVY</t>
  </si>
  <si>
    <t>"188*2*0.00008 = 0,030 [A]" _x000d_
" 152*2*0.00016 = 0,049 [B]" _x000d_
" Celkové množství 0.079000 = 0,079 [C]" _x000d_
"ODVOZ DO SBĚRNÉHO DVORA, EVIDENČNÍ POLOŽKA" _x000d_
"Marius Pedersen a.s" _x000d_
"provozovna Vrchlabí" _x000d_
"Na Bělidle 1463" _x000d_
"Vrchlabí 543 01" _x000d_
Celkem 0.079 = 0,079_x000d_</t>
  </si>
  <si>
    <t>R15260</t>
  </si>
  <si>
    <t>906</t>
  </si>
  <si>
    <t>POPLATKY ZA LIKVIDACI ODPADŮ NEKONTAMINOVANÝCH - 07 02 99 PRYŽOVÉ PODLOŽKY (ŽEL. SVRŠEK) VČ. DOPRAVY</t>
  </si>
  <si>
    <t>"(188+152)*2*0.00016 = 0,109 [A]" _x000d_
"ODVOZ DO SBĚRNÉHO DVORA, EVIDENČNÍ POLOŽKA" _x000d_
"Marius Pedersen a.s" _x000d_
"provozovna Vrchlabí" _x000d_
"Na Bělidle 1463" _x000d_
"Vrchlabí 543 01" _x000d_
Celkem 0.109 = 0,109_x000d_</t>
  </si>
  <si>
    <t>R15520</t>
  </si>
  <si>
    <t>909</t>
  </si>
  <si>
    <t>POPLATKY ZA LIKVIDACI ODPADŮ NEBEZPEČNÝCH - 17 02 04* ŽELEZNIČNÍ PRAŽCE DŘEVĚNÉ VČ. DOPRAVY</t>
  </si>
  <si>
    <t>"``Snesení stávající koleje tv. S49, dřevěné pražce, tuhé upevnění, `c`dle předkategorizace celkem 188 ks dřevěných pražců do odpadu - demontáž drobnéh``" _x000d_
" ``Snesení stávající koleje tv. S49, dřevěné mostnicekolejnice tv. S49, dřevěné mostnicedle předkategorizace odpad dřevěné mostnice - 152 ks - demontáž``" _x000d_
" ``Výměna 15 % nejvíce poškozených dřevěných pražců v místě SVÚ stávající koleje60ks výměna nejvíce poškozených dřevěných pražců v místě SVÚ stávající ``" _x000d_
" Celkové množství 37.280000 = 37,280 [A]" _x000d_
"ODVOZ DO SBĚRNÉHO DVORA, EVIDENČNÍ POLOŽKA" _x000d_
"Marius Pedersen a.s" _x000d_
"provozovna Vrchlabí" _x000d_
"Na Bělidle 1463" _x000d_
"Vrchlabí 543 01" _x000d_
Celkem 37.28 = 37,280_x000d_</t>
  </si>
  <si>
    <t>1</t>
  </si>
  <si>
    <t>Zemní práce</t>
  </si>
  <si>
    <t>12383A</t>
  </si>
  <si>
    <t>ODKOP PRO SPOD STAVBU SILNIC A ŽELEZNIC TŘ. II - BEZ DOPRAVY</t>
  </si>
  <si>
    <t>M3</t>
  </si>
  <si>
    <t>"kolej 677 = 677,000 [A]" _x000d_
" svahové stupně 63 = 63,000 [B]" _x000d_
" Celkové množství 740.000000 = 740,000 [C]" _x000d_
Celkem 740 = 740,000_x000d_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</si>
  <si>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</si>
  <si>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12383B</t>
  </si>
  <si>
    <t>ODKOP PRO SPOD STAVBU SILNIC A ŽELEZNIC TŘ. II - DOPRAVA</t>
  </si>
  <si>
    <t>M3KM</t>
  </si>
  <si>
    <t>"740*5 = 3700,000 [A]" _x000d_
Celkem 3700 = 3700,000_x000d_</t>
  </si>
  <si>
    <t>Položka zahrnuje:
- samostatnou dopravu zeminy
Položka nezahrnuje:
- x
Způsob měření:
- množství se určí jako součin kubatutry [m3] a požadované vzdálenosti [km].</t>
  </si>
  <si>
    <t>13283A</t>
  </si>
  <si>
    <t>HLOUBENÍ RÝH ŠÍŘ DO 2M PAŽ I NEPAŽ TŘ. II - BEZ DOPRAVY</t>
  </si>
  <si>
    <t>"zřízení nezpevněného rigolu vlevo 50*1 = 50,000 [A]" _x000d_
Celkem 50 = 50,000_x000d_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</si>
  <si>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</si>
  <si>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13283B</t>
  </si>
  <si>
    <t>HLOUBENÍ RÝH ŠÍŘ DO 2M PAŽ I NEPAŽ TŘ. II - DOPRAVA</t>
  </si>
  <si>
    <t>"50*5 = 250,000 [A]" _x000d_
Celkem 250 = 250,000_x000d_</t>
  </si>
  <si>
    <t>13293A</t>
  </si>
  <si>
    <t>HLOUBENÍ RÝH ŠÍŘ DO 2M PAŽ I NEPAŽ TŘ. III - BEZ DOPRAVY</t>
  </si>
  <si>
    <t>"Otevření železničního tělesa vpravo 86 = 86,000 [A]" _x000d_
Celkem 86 = 86,000_x000d_</t>
  </si>
  <si>
    <t>13293B</t>
  </si>
  <si>
    <t>HLOUBENÍ RÝH ŠÍŘ DO 2M PAŽ I NEPAŽ TŘ. III - DOPRAVA</t>
  </si>
  <si>
    <t>"86*5 = 430,000 [A]" _x000d_
Celkem 430 = 430,000_x000d_</t>
  </si>
  <si>
    <t>17120</t>
  </si>
  <si>
    <t>ULOŽENÍ SYPANINY DO NÁSYPŮ A NA SKLÁDKY BEZ ZHUTNĚNÍ</t>
  </si>
  <si>
    <t>"KL 260 = 260,000 [A]" _x000d_
" zemina 677+63 = 740,000 [B]" _x000d_
" rigol 260 otevření tělesa 50+86 = 136,000 [C]" _x000d_
" Celkové množství 1136.000000 = 1136,000 [D]" _x000d_
Celkem 1136 = 1136,000_x000d_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</si>
  <si>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</si>
  <si>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17310</t>
  </si>
  <si>
    <t>ZEMNÍ KRAJNICE A DOSYPÁVKY SE ZHUTNĚNÍM</t>
  </si>
  <si>
    <t>"zásyp pro svahové stupně 77 = 77,000 [A]" _x000d_
Celkem 77 = 77,000_x000d_</t>
  </si>
  <si>
    <t xml:space="preserve">Položka zahrnuje:
- kompletní provedení zemní konstrukce vč. výběru vhodného materiálu
- předpokládá se použití pro zeminy nevhodné, příp. podmínečně vhodné, kde je 
- úprava ukládaného materiálu vlhčením, tříděním, promícháním nebo vysoušením, příp. jiné úpravy za účelem zlepšení jeho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</si>
  <si>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18120</t>
  </si>
  <si>
    <t>ÚPRAVA PLÁNĚ SE ZHUTNĚNÍM V HORNINĚ TŘ. II</t>
  </si>
  <si>
    <t>M2</t>
  </si>
  <si>
    <t>600.000000 = 600,000 [A] _x000d_
Celkem 600 = 600,000_x000d_</t>
  </si>
  <si>
    <t>Položka zahrnuje:
- úpravu pláně včetně vyrovnání výškových rozdílů. Míru zhutnění určuje projekt.
Položka nezahrnuje:
- x</t>
  </si>
  <si>
    <t>18214</t>
  </si>
  <si>
    <t>ÚPRAVA POVRCHŮ SROVNÁNÍM ÚZEMÍ V TL DO 0,25M</t>
  </si>
  <si>
    <t>790.000000 = 790,000 [A] _x000d_
Celkem 790 = 790,000_x000d_</t>
  </si>
  <si>
    <t xml:space="preserve">Položka zahrnuje:
-  úpravu pláně včetně vyrovnání výškových rozdílů
Položka nezahrnuje:
- x</t>
  </si>
  <si>
    <t>18221</t>
  </si>
  <si>
    <t>ROZPROSTŘENÍ ORNICE VE SVAHU V TL DO 0,10M</t>
  </si>
  <si>
    <t>114.000000 = 114,000 [A] _x000d_
Celkem 114 = 114,000_x000d_</t>
  </si>
  <si>
    <t>Položka zahrnuje:
- nutné přemístění ornice z dočasných skládek vzdálených do 50m
- rozprostření ornice v předepsané tloušťce ve svahu přes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</si>
  <si>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</si>
  <si>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</si>
  <si>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</si>
  <si>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2</t>
  </si>
  <si>
    <t>Zakládání</t>
  </si>
  <si>
    <t>289973</t>
  </si>
  <si>
    <t>OPLÁŠTĚNÍ (ZPEVNĚNÍ) Z GEOSÍTÍ A GEOROHOŽÍ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</si>
  <si>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</si>
  <si>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</si>
  <si>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</si>
  <si>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465512</t>
  </si>
  <si>
    <t>DLAŽBY Z LOMOVÉHO KAMENE NA MC</t>
  </si>
  <si>
    <t>"9*0.25 = 2,250 [A]" _x000d_
Celkem 2.25 = 2,250_x000d_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</si>
  <si>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</si>
  <si>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</si>
  <si>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 pozemní</t>
  </si>
  <si>
    <t>501101</t>
  </si>
  <si>
    <t>ZŘÍZENÍ KONSTRUKČNÍ VRSTVY TĚLESA ŽELEZNIČNÍHO SPODKU ZE ŠTĚRKODRTI NOVÉ</t>
  </si>
  <si>
    <t>129.670000 = 129,670 [A] _x000d_
Celkem 129.67 = 129,670_x000d_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</si>
  <si>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</si>
  <si>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501201</t>
  </si>
  <si>
    <t>ZŘÍZENÍ KONSTRUKČNÍ VRSTVY TĚLESA ŽELEZNIČNÍHO SPODKU Z DRCENÉHO KAMENIVA NOVÉ</t>
  </si>
  <si>
    <t>"43.72+43.087 = 86,807 [A]" _x000d_
Celkem 86.807 = 86,807_x000d_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</si>
  <si>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</si>
  <si>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512550</t>
  </si>
  <si>
    <t>KOLEJOVÉ LOŽE - ZŘÍZENÍ Z KAMENIVA HRUBÉHO DRCENÉHO (ŠTĚRK)</t>
  </si>
  <si>
    <t>532.554000 = 532,554 [A] _x000d_
Celkem 532.554 = 532,554_x000d_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</si>
  <si>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</si>
  <si>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</si>
  <si>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</si>
  <si>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>65.219000 = 65,219 [A] _x000d_
Celkem 65.219 = 65,219_x000d_</t>
  </si>
  <si>
    <t>528AE2</t>
  </si>
  <si>
    <t>KOLEJ 49 E1, "K", BEZSTYKOVÁ, OCELOVÝ Y, UP. PRUŽNÉ</t>
  </si>
  <si>
    <t>M</t>
  </si>
  <si>
    <t>37.700000 = 37,700 [A] _x000d_
Celkem 37.7 = 37,700_x000d_</t>
  </si>
  <si>
    <t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– dopravu dlouhých kolejnicových pasů na místo určení
 – následnou výměnu inventárních kolejnic dlouhými kolejnicovými pasy pomocí vhodného zařízení
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</t>
  </si>
  <si>
    <t>542111</t>
  </si>
  <si>
    <t>SMĚROVÉ A VÝŠKOVÉ VYROVNÁNÍ KOLEJE NA PRAŽCÍCH DŘEVĚNÝCH DO 0,05 M</t>
  </si>
  <si>
    <t>"272+9 = 281,000 [A]" _x000d_
Celkem 281 = 281,000_x000d_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</si>
  <si>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</si>
  <si>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542121</t>
  </si>
  <si>
    <t>SMĚROVÉ A VÝŠKOVÉ VYROVNÁNÍ KOLEJE NA PRAŽCÍCH BETONOVÝCH DO 0,05 M</t>
  </si>
  <si>
    <t>543211</t>
  </si>
  <si>
    <t>VÝMĚNA JEDNOTLIVÉHO PRAŽCE DŘEVĚNÉHO, UPEVNĚNÍ TUHÉ</t>
  </si>
  <si>
    <t>KUS</t>
  </si>
  <si>
    <t>60.000000 = 60,000 [A] _x000d_
Celkem 60 = 60,000_x000d_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</si>
  <si>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počet kusů kompletní konstrukce nebo práce.</t>
  </si>
  <si>
    <t>543331</t>
  </si>
  <si>
    <t>VÝMĚNA KOLEJNICE 49 E1 JEDNOTLIVĚ</t>
  </si>
  <si>
    <t>"kolejnicová vložka S49 2x4m po úpravě styků 2*4 = 8,000 [A]" _x000d_
Celkem 8 = 8,000_x000d_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</si>
  <si>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</si>
  <si>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545111</t>
  </si>
  <si>
    <t>SVAR KOLEJNIC (STEJNÉHO TVARU) 60 E2, R 65 JEDNOTLIVĚ</t>
  </si>
  <si>
    <t>10.000000 = 10,000 [A] _x000d_
Celkem 10 = 10,000_x000d_</t>
  </si>
  <si>
    <t>545121</t>
  </si>
  <si>
    <t>SVAR KOLEJNIC (STEJNÉHO TVARU) 49 E1, T JEDNOTLIVĚ</t>
  </si>
  <si>
    <t>"8+8 = 16,000 [A]" _x000d_
Celkem 16 = 16,000_x000d_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</si>
  <si>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</si>
  <si>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545151</t>
  </si>
  <si>
    <t>STYK MONTOVANÝ PRO STYKOVANOU KOLEJ</t>
  </si>
  <si>
    <t>2.000000 = 2,000 [A] _x000d_
Celkem 2 = 2,000_x000d_</t>
  </si>
  <si>
    <t>549220</t>
  </si>
  <si>
    <t>PRAŽCOVÁ KOTVA VE STÁVAJÍCÍ KOLEJI</t>
  </si>
  <si>
    <t>"14 B91 = 14,000 [A]" _x000d_
" 4dř. = 4,000 [B]" _x000d_
" Celkem: A+B = 18,000 [C]" _x000d_
Celkem 18 = 18,000_x000d_</t>
  </si>
  <si>
    <t>549311</t>
  </si>
  <si>
    <t>ZRUŠENÍ A ZNOVUZŘÍZENÍ BEZSTYKOVÉ KOLEJE NA NEDEMONTOVANÝCH ÚSECÍCH V KOLEJI</t>
  </si>
  <si>
    <t>115.000000 = 115,000 [A] _x000d_
Celkem 115 = 115,000_x000d_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</si>
  <si>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</si>
  <si>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</si>
  <si>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</si>
  <si>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>216.000000 = 216,000 [A] _x000d_
Celkem 216 = 216,000_x000d_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</si>
  <si>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</si>
  <si>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</si>
  <si>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</si>
  <si>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>"4+8 = 12,000 [A]" _x000d_
Celkem 12 = 12,000_x000d_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</si>
  <si>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</si>
  <si>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56110</t>
  </si>
  <si>
    <t>PODKLADNÍ BETON</t>
  </si>
  <si>
    <t>"9*0.2 = 1,800 [A]" _x000d_
Celkem 1.8 = 1,800_x000d_</t>
  </si>
  <si>
    <t>R528A</t>
  </si>
  <si>
    <t>KOLEJ 60 E2, "K", BEZSTYKOVÁ, OCELOVÝ Y, UP. PRUŽNÉ</t>
  </si>
  <si>
    <t>174.600000 = 174,600 [A] _x000d_
Celkem 174.6 = 174,600_x000d_</t>
  </si>
  <si>
    <t>R53961</t>
  </si>
  <si>
    <t>PŘECHODOVÁ KOLEJNICE 60 E2/49 E1, DL. 12,5M - 60 E2 (7,0M) / 49 E1 (5,5M)</t>
  </si>
  <si>
    <t>PŘECHODOVÁ KOLEJNICE 60 E2/49 E1, DL. 12,5M</t>
  </si>
  <si>
    <t>4.000000 = 4,000 [A] _x000d_
Celkem 4 = 4,000_x000d_</t>
  </si>
  <si>
    <t>R5432</t>
  </si>
  <si>
    <t>VÝMĚNA JEDNOTLIVÉHO PRAŽCE DŘEVĚNÉHO, UPEVNĚNÍ PRUŽNÉ</t>
  </si>
  <si>
    <t>Výměna 15 % nejvíce poškozených dřevěných pražců v místě SVÚ stávající koleje</t>
  </si>
  <si>
    <t>5.000000 = 5,000 [A] _x000d_
Celkem 5 = 5,000_x000d_</t>
  </si>
  <si>
    <t>R5434</t>
  </si>
  <si>
    <t>VÝMĚNA UPEVNĚNÍ (ŠROUBŮ, SPON, SVĚREK, KROUŽKŮ) TUHÉHO, ROZPONOVÉHO, SE ZŘÍZENÍM VÝBĚHU ROZŠÍŘENÍ ROZCHODU KOLEJE</t>
  </si>
  <si>
    <t>PÁR</t>
  </si>
  <si>
    <t>Zřízení výběhu rozšíření rozchodu koleje na stávajícím rozponovém upevnění na stávajících dřevěných pražcích a výměna stávajících vložek "M" a pryžových podložek pod patami kolejnic.</t>
  </si>
  <si>
    <t>"14*2 = 28,000 [A]" _x000d_
Celkem 28 = 28,000_x000d_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</si>
  <si>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</si>
  <si>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VÝMĚNA UPEVNĚNÍ (ŠROUBŮ, SPON, SVĚREK, KROUŽKŮ) SE ZŘÍZENÍM VÝBĚHU ROZŠÍŘENÍ ROZCHODU KOLEJE</t>
  </si>
  <si>
    <t>Zřízení výběhu rozšíření rozchodu koleje (do +5 mm) na betonových pražcích dl. 2,6 m včetně dodávky a výměny úhlových vodících vložek</t>
  </si>
  <si>
    <t>"12*2 = 24,000 [A]" _x000d_
Celkem 24 = 24,000_x000d_</t>
  </si>
  <si>
    <t>R59070</t>
  </si>
  <si>
    <t>ÚPRAVA DILATAČNÍCH SPÁR KOLEJNIC S49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</si>
  <si>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</si>
  <si>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538.000000 = 538,000 [A] _x000d_
Celkem 538 = 538,000_x000d_</t>
  </si>
  <si>
    <t>9</t>
  </si>
  <si>
    <t>Ostatní konstrukce a práce, bourání</t>
  </si>
  <si>
    <t>923112</t>
  </si>
  <si>
    <t>KILOMETROVNÍK Z UŽITÉHO MATERIÁLU</t>
  </si>
  <si>
    <t>1. Položka obsahuje:
 – dodávku a osazení včetně nutných zemních prací a obetonování
 – případnou obnovu nátěru
 – odrazky nebo retroreflexní fólie
2. Položka neobsahuje:
 X
3. Způsob měření:
Udává se počet kusů kompletní konstrukce nebo práce.</t>
  </si>
  <si>
    <t>923341</t>
  </si>
  <si>
    <t>RYCHLOSTNÍK N - TABULE</t>
  </si>
  <si>
    <t>1.000000 = 1,000 [A] _x000d_
Celkem 1 = 1,000_x000d_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</si>
  <si>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</si>
  <si>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923411</t>
  </si>
  <si>
    <t>NÁVĚST "VLAK SE BLÍŽÍ K ZASTÁVCE" - ZÁKLADNÍ TABULE</t>
  </si>
  <si>
    <t>923461</t>
  </si>
  <si>
    <t>NÁVĚST "PÍSKEJTE"</t>
  </si>
  <si>
    <t>923471</t>
  </si>
  <si>
    <t>SKLONOVNÍK</t>
  </si>
  <si>
    <t>923481</t>
  </si>
  <si>
    <t>STANIČNÍK - TABULE "ÚZKÁ"</t>
  </si>
  <si>
    <t>923821</t>
  </si>
  <si>
    <t>SLOUPEK DN 60 PRO NÁVĚST</t>
  </si>
  <si>
    <t>"staničníky 1 = 1,000 [A]" _x000d_
" rychlostník 1 = 1,000 [B]" _x000d_
" sklonovníky 3 = 3,000 [C]" _x000d_
" vlak se blíží k zastávce 2 = 2,000 [D]" _x000d_
" výstražný kolík 1 = 1,000 [E]" _x000d_
" Celkové množství 8.000000 = 8,000 [F]" _x000d_
Celkem 8 = 8,000_x000d_</t>
  </si>
  <si>
    <t>1. Položka obsahuje:
 – dodání a osazení sloupku v příslušném provedení včetně základu nebo patky a zemních prací
 – protikorozní úpravu, není-li tato provedena již z výroby nebo daná vlastnostmi použitého materiálu
2. Položka neobsahuje:
 X
3. Způsob měření:
Udává se počet kusů kompletní konstrukce nebo práce.</t>
  </si>
  <si>
    <t>923831</t>
  </si>
  <si>
    <t>KONZOLA PRO NÁVĚST</t>
  </si>
  <si>
    <t>"držák na mostní zábradlí pro dvě tabule 1 = 1,000 [A]" _x000d_
Celkem 1 = 1,000_x000d_</t>
  </si>
  <si>
    <t>1. Položka obsahuje:
 – dodání a osazení konzoly v příslušném provedení včetně vyvrtání otvorů do nosné konstrukce, vyrovnání podkladů a dalších souvisejících prací
 – protikorozní úpravu, není-li tato provedena již z výroby nebo daná vlastnostmi použitého materiálu
2. Položka neobsahuje:
 X
3. Způsob měření:
Udává se počet kusů kompletní konstrukce nebo práce.</t>
  </si>
  <si>
    <t>93641</t>
  </si>
  <si>
    <t>LAPAČ SPLAVENIN</t>
  </si>
  <si>
    <t>Položka zahrnuje:
- veškerý materiál, výrobky a polotovary
- mimostaveništní a vnitrostaveništní doprava (rovněž přesuny)
- naložení a složení,případně s uložením
Položka nezahrnuje:
- x</t>
  </si>
  <si>
    <t>965010</t>
  </si>
  <si>
    <t>ODSTRANĚNÍ KOLEJOVÉHO LOŽE A DRAŽNÍCH STEZEK</t>
  </si>
  <si>
    <t>260.000000 = 260,000 [A] _x000d_
Celkem 260 = 260,000_x000d_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</si>
  <si>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</si>
  <si>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965022</t>
  </si>
  <si>
    <t>ODSTRANĚNÍ KOLEJOVÉHO LOŽE A DRÁŽNÍCH STEZEK - ODVOZ NA MEZIDEPONII</t>
  </si>
  <si>
    <t>"260*5 = 1300,000 [A]" _x000d_
Celkem 1300 = 1300,000_x000d_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</si>
  <si>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</si>
  <si>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965124</t>
  </si>
  <si>
    <t>DEMONTÁŽ KOLEJE NA DŘEVĚNÝCH PRAŽCÍCH ROZEBRÁNÍM DO SOUČÁSTÍ</t>
  </si>
  <si>
    <t>102.200000 = 102,200 [A] _x000d_
Celkem 102.2 = 102,200_x000d_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</si>
  <si>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délka koleje ve smyslu ČSN 73 6360, tj. v ose koleje.</t>
  </si>
  <si>
    <t>965125</t>
  </si>
  <si>
    <t>DEMONTÁŽ KOLEJE NA DŘEVĚNÝCH PRAŽCÍCH - ODVOZ ROZEBRANÝCH SOUČÁSTÍ NA MONTÁŽNÍ ZÁKLADNU</t>
  </si>
  <si>
    <t>tkm</t>
  </si>
  <si>
    <t>"předpoklad = žst. Jilemnice 102.2*0.295298*5 = 150,897 [A]" _x000d_
Celkem 150.897 = 150,897_x000d_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</si>
  <si>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sumou součinů tun vybouraného materiálu v původním stavu a k nim příslušných jednotlivých odvozových vzdáleností v kilometrech.</t>
  </si>
  <si>
    <t>965154</t>
  </si>
  <si>
    <t>DEMONTÁŽ KOLEJE NA MOSTNÍCH KONSTRUKCÍCH ROZEBRÁNÍM DO SOUČÁSTÍ</t>
  </si>
  <si>
    <t>110.000000 = 110,000 [A] _x000d_
Celkem 110 = 110,000_x000d_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</si>
  <si>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kolejových polí a jejich hrubé očištění
 – přeložení na vhodnou deponii v blízkosti místa demontáže, popř. naložení na dopravní prostředek
 – příplatky za ztížené podmínky při práci v kolejišti, např. za překážky na straně koleje apod.
2. Položka neobsahuje:
 – mostní konstrukce, nacení se položkami bourání BETONOVÝch konstrukcí ve sd 966
 – odvoz vybouraného materiálu do skladu nebo na likvidaci
 – poplatky za likvidaci odpadů, nacení se položkami ze ssd 0
3. Způsob měření:
Měří se délka koleje ve smyslu ČSN 73 6360, tj. v ose koleje.</t>
  </si>
  <si>
    <t>965155</t>
  </si>
  <si>
    <t>DEMONTÁŽ KOLEJE NA MOSTNÍCH KONSTRUKCÍCH - ODVOZ ROZEBRANÝCH SOUČÁSTÍ NA MONTÁŽNÍ ZÁKLADNU</t>
  </si>
  <si>
    <t>"předpoklad = žst. Jilemnice 110*0.386498*5 = 212,574 [A]" _x000d_
Celkem 212.574 = 212,574_x000d_</t>
  </si>
  <si>
    <t>965821</t>
  </si>
  <si>
    <t>DEMONTÁŽ KILOMETROVNÍKU, HEKTOMETROVNÍKU, MEZNÍKU</t>
  </si>
  <si>
    <t>8.000000 = 8,000 [A] _x000d_
Celkem 8 = 8,000_x000d_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</si>
  <si>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</si>
  <si>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965822</t>
  </si>
  <si>
    <t>DEMONTÁŽ KILOMETROVNÍKU, HEKTOMETROVNÍKU, MEZNÍKU - ODVOZ (NA LIKVIDACI ODPADŮ NEBO JINÉ URČENÉ MÍSTO)</t>
  </si>
  <si>
    <t>"8*0.157*5 = 6,280 [A]" _x000d_
Celkem 6.28 = 6,280_x000d_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</si>
  <si>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</si>
  <si>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966154</t>
  </si>
  <si>
    <t>BOURÁNÍ KONSTRUKCÍ Z PROST BETONU S ODVOZEM DO 5KM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</si>
  <si>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</si>
  <si>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R94942</t>
  </si>
  <si>
    <t>DEMONTÁŽ POJISTNÝCH ÚHELNÍKŮ V KOLEJÍCH NA MOSTECH</t>
  </si>
  <si>
    <t>250.000000 = 250,000 [A] _x000d_
Celkem 250 = 250,000_x000d_</t>
  </si>
  <si>
    <t>1. Položka obsahuje:
 – demontáž pojistných úhelníků
 – odvoz a uložení dle pokynů objednatele
 – příplatky za ztížené podmínky při práci v koleji, např. překážky po stranách koleje, práci v tunelu apod.
2. Položka neobsahuje:
 X
3. Způsob měření:
Měří se metr délkový.</t>
  </si>
  <si>
    <t>R965321</t>
  </si>
  <si>
    <t>ROZEBRÁNÍ PŘEJEZDU, PŘECHODU OSTATNÍCH</t>
  </si>
  <si>
    <t>"6*3 = 18,000 [A]" _x000d_
Celkem 18 = 18,000_x000d_</t>
  </si>
  <si>
    <t>1. Položka obsahuje:
 – rozebrání železničního přejezdu nebo přechodu do součástí včetně hrubého očištění
 – naložení vybouraného materiálu na dopravní prostředek
 – příplatky za ztížené podmínky při práci v kolejišti, např. za překážky na straně koleje apod.
2. Položka neobsahuje:
 – náklady na zřízení a odstranění dopravního značení objízdné trasy
 – odvoz vybouraného materiálu do skladu nebo na likvidaci
 – poplatky za likvidaci odpadů, nacení se položkami ze ssd 0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</si>
  <si>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R96584</t>
  </si>
  <si>
    <t>DEMONTÁŽ JAKÉKOLIV NÁVĚSTI S ODVOZEM A ULOŽENÍM</t>
  </si>
  <si>
    <t>14.000000 = 14,000 [A] _x000d_
Celkem 14 = 14,000_x000d_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</si>
  <si>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 – odvoz vybouraného materiálu do skladu objednatele
2. Položka neobsahuje:
 – poplatky za likvidaci odpadů, nacení se položkami ze ssd 0
3. Způsob měření:
Udává se počet kusů kompletní konstrukce nebo práce.</t>
  </si>
  <si>
    <t>SO 11-00-01.01</t>
  </si>
  <si>
    <t>"607.448*0.15 = 91,117 [A]" _x000d_
Celkem 91.117 = 91,117_x000d_</t>
  </si>
  <si>
    <t>R54231</t>
  </si>
  <si>
    <t>NÁSLEDNÁ ÚPRAVA SMĚROVÉHO A VÝŠKOVÉHO USPOŘÁDÁNÍ KOLEJE</t>
  </si>
  <si>
    <t>607.448000 = 607,448 [A] _x000d_
Celkem 607.448 = 607,448_x000d_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</si>
  <si>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</si>
  <si>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SO 11-20-01</t>
  </si>
  <si>
    <t>R015111</t>
  </si>
  <si>
    <t>901</t>
  </si>
  <si>
    <t xml:space="preserve">POPLATKY ZA LIKVIDACI ODPADŮ NEKONTAMINOVANÝCH - 17 05 04  VYTĚŽENÉ ZEMINY A HORNINY -  I. TŘÍDA TĚŽITELNOSTI VČETNĚ DOPRAVY</t>
  </si>
  <si>
    <t>výkop O1:0,5*2,12*4,2*5,75+2,15*3,4*4,44+0,5*7,8*4,44*3,4+1/6*7,6*8,95*4,44+1/6*4,44*6,2*7,6-10 0,5*2,12*4,2*5,75+2,15*3,4*4,44+0,5*7,8*4,44*3,4+1/6*7,6*8,95*4,44+1/6*4,44*6,2*7,6-10 = 192,133_x000d_
výkop u O2: 36,2*3,2+2*2,4*2,4*(7,9+3)+3*3*5,2*0,5 36,2*3,2+2*2,4*2,4*(7,9+3)+3*3*5,2*0,5 = 264,808_x000d_
zemina z vrtů pro piloty: (12*3,14*0,6*0,6*11) (12*3,14*0,6*0,6*11) = 149,213_x000d_
výkop u P2: 13*7,5*2,5 13*7,5*2,5 = 243,750_x000d_
odstranění naplavenin:20*0.25*2 20*0.25*2 = 10,000_x000d_
dolamování: 10 10 = 10,000_x000d_
Mezisoučet = 869,904 [A]_x000d_
"__zásypy" _x000d_
opěra O1: (6,1+7,8)*(1-1/1,5)*6,1*1*0,5+1/6*0,85*6,2*6,1+(1/1,5*6,1+1,5)*7,8*1 (6,1+7,8)*(1-1/1,5)*6,1*1*0,5+1/6*0,85*6,2*6,1+(1/1,5*6,1+1,5)*7,8*1 = 62,910_x000d_
pilíř P2: 1,15*1,75*12,5*2+1,15*1,75*5*2 1,15*1,75*12,5*2+1,15*1,75*5*2 = 70,438_x000d_
opěra O2: 2*2,4*2,4*(7,9+3) 2*2,4*2,4*(7,9+3) = 125,568_x000d_
Mezisoučet = 258,916 [B]_x000d_
 A-B = 610,988 [C]_x000d_
 C*1,8 = 1099,778 [D]_x000d_
"zemina z výkopů" _x000d_
"ODVOZ NA RECYKLACI, EVIDENČNÍ POLOŽKA_ENVISTONE s.r.o. ulice Na Bělidle543 01 Vrchlabí _TOMAN s.r.o.Dolní Lánov 80543 41 Dolní Lánov" _x000d_</t>
  </si>
  <si>
    <t xml:space="preserve">POPLATKY ZA LIKVIDACI ODPADŮ NEKONTAMINOVANÝCH - 17 01 01  BETON Z DEMOLIC OBJEKTŮ, ZÁKLADŮ TV VČETNĚ DOPRAVY</t>
  </si>
  <si>
    <t>0,9*2,5 = 2,250 [A] _x000d_
"blok pod podružným ložiskem" _x000d_
"ODVOZ NA RECYKLACI, EVIDENČNÍ POLOŽKA_ENVISTONE s.r.o. ulice Na Bělidle543 01 Vrchlabí _TOMAN s.r.o.Dolní Lánov 80543 41 Dolní Lánov" _x000d_
Celkem 2.25 = 2,250_x000d_</t>
  </si>
  <si>
    <t>R015330</t>
  </si>
  <si>
    <t>907</t>
  </si>
  <si>
    <t xml:space="preserve">POPLATKY ZA LIKVIDACI ODPADŮ NEKONTAMINOVANÝCH - 17 05 04  KAMENNÁ SUŤ VČETNĚ DOPRAVY</t>
  </si>
  <si>
    <t>O1: 13.1*0.6+(1.5+9.6)*4.14+9.8*1 = 63,614 [A] _x000d_
pilíře: 8.85*2.25*1.55+6.55*2.1*(3.85+4.9) = 151,221 [B] _x000d_
O2: 16,3*3,9+5,6*2,1 = 75,330 [C] _x000d_
dolamování: 10 = 10,000 [D] _x000d_
Celkem: A+B+C+D = 300,165 [E] _x000d_
E*2,2 = 660,363 [F] _x000d_
"vybourané zdivo" _x000d_
"ODVOZ NA RECYKLACI, EVIDENČNÍ POLOŽKA_ENVISTONE s.r.o. ulice Na Bělidle543 01 Vrchlabí _TOMAN s.r.o.Dolní Lánov 80543 41 Dolní Lánov" _x000d_
Celkem 660.363 = 660,363_x000d_</t>
  </si>
  <si>
    <t>R02740</t>
  </si>
  <si>
    <t>POMOC PRÁCE ZŘÍZ NEBO ZAJIŠŤ PROVIZORNÍ MOSTY</t>
  </si>
  <si>
    <t>KPL</t>
  </si>
  <si>
    <t>1 = 1,000 [A] _x000d_
"Mostní provizorium dl. 18 m s průjezdnou š. 4 mpro vnitrostaveništní dopravu, montáž, demontáž, pronájem 1 měsíc. Typ dle možností zhotovitele. " _x000d_
"Včetně podpůrných a pomocných konstrukcí." _x000d_
Celkem 1 = 1,000_x000d_</t>
  </si>
  <si>
    <t>Položka zahrnuje:
- veškeré náklady spojené s zřízením nebo zajištěním provizorního mostu
Položka nezahrnuje:
- x</t>
  </si>
  <si>
    <t>11120</t>
  </si>
  <si>
    <t>ODSTRANĚNÍ KŘOVIN</t>
  </si>
  <si>
    <t>1377 = 1377,000 [A] _x000d_
Celkem 1377 = 1377,000_x000d_</t>
  </si>
  <si>
    <t>odstranění křovin a stromů do průměru 100 mm
doprava dřevin bez ohledu na vzdálenost
spálení na hromadách nebo štěpkování</t>
  </si>
  <si>
    <t>112011</t>
  </si>
  <si>
    <t>KÁCENÍ STROMŮ D KMENE DO 0,5M S ODSTRANĚNÍM PAŘEZŮ, ODVOZ DO 1KM</t>
  </si>
  <si>
    <t>4 = 4,000 [A] _x000d_
Celkem 4 = 4,000_x000d_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</si>
  <si>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</si>
  <si>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11511</t>
  </si>
  <si>
    <t>ČERPÁNÍ VODY DO 500 L/MIN</t>
  </si>
  <si>
    <t>HOD</t>
  </si>
  <si>
    <t>2*24*10 = 480,000 [A] _x000d_
"Čerpání vody ze stavební jámy pro založení pilílře P2 po dobu provádění prací pod úrovní okolního terénu, předpoklad čerpání je ze dvou čerpadel." _x000d_
Celkem 480 = 480,000_x000d_</t>
  </si>
  <si>
    <t>Položka čerpání vody na povrchu zahrnuje i potrubí, pohotovost záložní čerpací soupravy a zřízení čerpací jímky. Součástí položky je také následná demontáž a likvidace těchto zařízení</t>
  </si>
  <si>
    <t>121101</t>
  </si>
  <si>
    <t>SEJMUTÍ ORNICE NEBO LESNÍ PŮDY S ODVOZEM DO 1KM</t>
  </si>
  <si>
    <t>3000*0,15 = 450,000 [A] _x000d_
"sejmutí ornice na pozemcích určených pro provádění stavby a pohybu těžké techniky" _x000d_
Celkem 450 = 450,000_x000d_</t>
  </si>
  <si>
    <t xml:space="preserve">Položka zahrnuje:
- sejmutí ornice bez ohledu na tloušťku vrstvy
-  její vodorovnou dopravu
Položka nezahrnuje:
- uložení na trvalou skládku</t>
  </si>
  <si>
    <t>12960</t>
  </si>
  <si>
    <t>ČIŠTĚNÍ VODOTEČÍ A MELIORAČ KANÁLŮ OD NÁNOSŮ</t>
  </si>
  <si>
    <t>Odstranění naplavenin v korytě řeky: 20*0.25*2 = 10,000 [A] _x000d_
Celkem 10 = 10,000_x000d_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</si>
  <si>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</si>
  <si>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131731</t>
  </si>
  <si>
    <t>HLOUBENÍ JAM ZAPAŽ I NEPAŽ TŘ. I, ODVOZ DO 1KM</t>
  </si>
  <si>
    <t>výkop O1:0,5*2,12*4,2*5,75+2,15*3,4*4,44+0,5*7,8*4,44*3,4+1/6*7,6*8,95*4,44+1/6*4,44*6,2*7,6-10 = 192,133 [A] _x000d_
výkop u O2: 36,2*3,2+2*2,4*2,4*(7,9+3)+3*3*5,2*0,5 = 264,808 [B] _x000d_
výkop u P2: 13*7,5*2,5 = 243,750 [C] _x000d_
Celkem: A+B+C = 700,691 [D] _x000d_
Celkem 700.691 = 700,691_x000d_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</si>
  <si>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</si>
  <si>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13893</t>
  </si>
  <si>
    <t>DOLAMOVÁNÍ HLOUBENÝCH VYKOPÁVEK TŘ. III</t>
  </si>
  <si>
    <t>výkop O1: 10 = 10,000 [A] _x000d_
Celkem 10 = 10,000_x000d_</t>
  </si>
  <si>
    <t>- dolamování označuje těžení výkopu bez použití trhavin.
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</t>
  </si>
  <si>
    <t>výkop O1:0,5*2,12*4,2*5,75+2,15*3,4*4,44+0,5*7,8*4,44*3,4+1/6*7,6*8,95*4,44+1/6*4,44*6,2*7,6-10 = 192,133 [A] _x000d_
výkop u O2: 36,2*3,2+2*2,4*2,4*(7,9+3)+3*3*5,2*0,5 = 264,808 [B] _x000d_
Celkem: A+B = 456,941 [C] _x000d_
Celkem 456.941 = 456,941_x000d_</t>
  </si>
  <si>
    <t>17411</t>
  </si>
  <si>
    <t>ZÁSYP JAM A RÝH ZEMINOU SE ZHUTNĚNÍM</t>
  </si>
  <si>
    <t>opěra O1: (6,1+7,8)*(1-1/1,5)*6,1*1*0,5+1/6*0,85*6,2*6,1+(1/1,5*6,1+1,5)*7,8*1 = 62,910 [A] _x000d_
pilíř P2: 1,15*1,75*12,5*2+1,15*1,75*5*2 = 70,438 [B] _x000d_
opěra O2: 2*2,4*2,4*(7,9+3) = 125,568 [C] _x000d_
A+B+C = 258,916 [D] _x000d_
"Obsyp křídel a opěr, zásyp pilíře P2 a provedení svahových kuželů- PROPUSTNÁ NENAMRZAVÁ ZEMINA VHODNÁ DO ZÁSYPŮ" _x000d_
Celkem 258.916 = 258,916_x000d_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</si>
  <si>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</si>
  <si>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</si>
  <si>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</si>
  <si>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 potrubí DN 300:17*1 = 17,000 [A] _x000d_
obsyp drenáží štěrkem fr. 16/32 tl. 200 mm:5,5+7,5 = 13,000 [B] _x000d_
Celkem: A+B = 30,000 [C] _x000d_
"viz Projekt vodotěsné izolace, přechodové oblasti" _x000d_
Celkem 30 = 30,000_x000d_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</si>
  <si>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</si>
  <si>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18090</t>
  </si>
  <si>
    <t>VŠEOBECNÉ ÚPRAVY OSTATNÍCH PLOCH</t>
  </si>
  <si>
    <t>1800 = 1800,000 [A] _x000d_
"Uvedení dotčených pozemků do původního stavu." _x000d_
Celkem 1800 = 1800,000_x000d_</t>
  </si>
  <si>
    <t>Všeobecné úpravy musí zahrnovat úpravu území po uskutečnění stavby, tak jak je požadováno v zadávací dokumentaci s výjimkou těch prací, pro které jsou uvedeny samostatné položky.</t>
  </si>
  <si>
    <t>18232</t>
  </si>
  <si>
    <t>ROZPROSTŘENÍ ORNICE V ROVINĚ V TL DO 0,15M</t>
  </si>
  <si>
    <t>3000 = 3000,000 [A] _x000d_
"rozprostření ornice na pozemcích určených pro provádění stavby a pohybu těžké techniky" _x000d_
Celkem 3000 = 3000,000_x000d_</t>
  </si>
  <si>
    <t>položka zahrnuje:
nutné přemístění ornice z dočasných skládek vzdálených do 50m
rozprostření ornice v předepsané tloušťce v rovině a ve svahu do 1:5</t>
  </si>
  <si>
    <t>18241</t>
  </si>
  <si>
    <t>ZALOŽENÍ TRÁVNÍKU RUČNÍM VÝSEVEM</t>
  </si>
  <si>
    <t>1800 = 1800,000 [A] _x000d_
Celkem 1800 = 1800,000_x000d_</t>
  </si>
  <si>
    <t>Zahrnuje dodání předepsané travní směsi, její výsev na ornici, zalévání, první pokosení, to vše bez ohledu na sklon terénu</t>
  </si>
  <si>
    <t>18710</t>
  </si>
  <si>
    <t>OŠETŘENÍ ORNICE NA SKLÁDCE</t>
  </si>
  <si>
    <t>3000*0,15 = 450,000 [A] _x000d_
Celkem 450 = 450,000_x000d_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</si>
  <si>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</si>
  <si>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Základy</t>
  </si>
  <si>
    <t>21264</t>
  </si>
  <si>
    <t>TRATIVODY KOMPLET Z TRUB Z PLAST HMOT DN DO 200MM</t>
  </si>
  <si>
    <t>7,5+5,5 = 13,000 [A] _x000d_
"Příčné drenáže za opěrami." _x000d_
Celkem 13 = 13,000_x000d_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</si>
  <si>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</si>
  <si>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224324</t>
  </si>
  <si>
    <t>PILOTY ZE ŽELEZOBETONU C25/30</t>
  </si>
  <si>
    <t>C25/30 - XC2 - Cl 0,2 - D max 22 : 0,6*0,6*3,14*11,5*12 = 155,995 [A] _x000d_
"viz výkres tvaru a výztuže pilot" _x000d_
Celkem 155.995 = 155,995_x000d_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</si>
  <si>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</si>
  <si>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</si>
  <si>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</si>
  <si>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19,622 = 19,622 [A] _x000d_
"viz výkres tvaru a výztuže pilot" _x000d_
Celkem 19.622 = 19,622_x000d_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</si>
  <si>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</si>
  <si>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227831</t>
  </si>
  <si>
    <t>MIKROPILOTY KOMPLET D DO 150MM NA POVRCHU</t>
  </si>
  <si>
    <t>722 = 722,000 [A] _x000d_
"MP tr.108/16viz příloha Mikropiloty" _x000d_
Celkem 722 = 722,000_x000d_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</si>
  <si>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</si>
  <si>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23217A</t>
  </si>
  <si>
    <t>ŠTĚTOVÉ STĚNY BERANĚNÉ Z KOVOVÝCH DÍLCŮ DOČASNÉ (PLOCHA)</t>
  </si>
  <si>
    <t>(12,5+7)*7,5*2 = 292,500 [A] _x000d_
"štětovnicová jímka u pilíře P2viz příloha Výkopy, bourací práce" _x000d_
Celkem 292.5 = 292,500_x000d_</t>
  </si>
  <si>
    <t xml:space="preserve">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</si>
  <si>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237171</t>
  </si>
  <si>
    <t>VYTAŽENÍ ŠTĚTOVÝCH STĚN Z KOVOVÝCH DÍLCŮ (HMOTNOST)</t>
  </si>
  <si>
    <t>(12,5+7)*7,5*2*0,156 = 45,630 [A] _x000d_
"štětovnicová jímka u pilíře P2viz příloha Výkopy, bourací práce" _x000d_
"štětová stěna ze štětovnic IIIn - plošná hmotnost 155,5 kg/m2" _x000d_
Celkem 45.63 = 45,630_x000d_</t>
  </si>
  <si>
    <t>položka zahrnuje odstranění stěn včetně odvozu a uložení na skládku</t>
  </si>
  <si>
    <t>26124</t>
  </si>
  <si>
    <t>VRTY PRO KOTVENÍ, INJEKTÁŽ A MIKROPILOTY NA POVRCHU TŘ. II D DO 200MM</t>
  </si>
  <si>
    <t>6+34+60 = 100,000 [A] _x000d_
"mokropiloty pro opěru O2 - viz výkaz kořenové části mikropilot" _x000d_
Celkem 100 = 100,000_x000d_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</si>
  <si>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</si>
  <si>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26134</t>
  </si>
  <si>
    <t>VRTY PRO KOTVENÍ, INJEKTÁŽ A MIKROPILOTY NA POVRCHU TŘ. III D DO 200MM</t>
  </si>
  <si>
    <t>200 = 200,000 [A] _x000d_
"mikropiloty pro pilíř P1 - viz výkaz kořenové části mikropilot" _x000d_
Celkem 200 = 200,000_x000d_</t>
  </si>
  <si>
    <t>261615</t>
  </si>
  <si>
    <t>VRTY PRO KOTVENÍ A INJEKTÁŽ NA POVRCHU TŘ. VI D DO 50MM</t>
  </si>
  <si>
    <t>50+151+15+32 = 248,000 [A] _x000d_
"vrty do zdiva opěr a pilířů pro injektáž a kotevní výztuž" _x000d_
"viz Sanace kamenného zdiva a Opěra O1 - výztuž - půdorysy" _x000d_
Celkem 248 = 248,000_x000d_</t>
  </si>
  <si>
    <t>26164</t>
  </si>
  <si>
    <t>VRTY PRO KOTVENÍ, INJEKTÁŽ A MIKROPILOTY NA POVRCHU TŘ. VI D DO 200MM</t>
  </si>
  <si>
    <t>28 = 28,000 [A] _x000d_
"mikropiloty pro opěru O1 - viz výkaz kořenové části mikropilot" _x000d_
Celkem 28 = 28,000_x000d_</t>
  </si>
  <si>
    <t>OTSKP_2025</t>
  </si>
  <si>
    <t>"vrty ve zdivu" _x000d_
celková délka trubek: 140,7+395+132+54 = 721,700 [A] _x000d_
celková délka kořenových částí: 328 = 328,000 [B] _x000d_
vysazená část trubek (300 mm): (14+25+2+4+12)*0,3 = 17,100 [C] _x000d_
A-B-C = 376,600 [D] _x000d_
Celkem 376.6 = 376,600_x000d_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</si>
  <si>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</si>
  <si>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264242</t>
  </si>
  <si>
    <t>VRTY PRO PILOTY TŘ. II D DO 1200MM</t>
  </si>
  <si>
    <t>12 ks VP pilot: 11,3*12 = 135,600 [A] _x000d_
"viz příloha Piloty - tvar a výztuž" _x000d_
Celkem 135.6 = 135,600_x000d_</t>
  </si>
  <si>
    <t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- nezahrnuje zapažení trvalými pažnicemi
- nezahrnuje uložení zeminy na skládku a poplatek za skládku
nevykazuje se hluché vrtání</t>
  </si>
  <si>
    <t>264342</t>
  </si>
  <si>
    <t>VRTY PRO PILOTY TŘ. III D DO 1200MM</t>
  </si>
  <si>
    <t>12 ks VP pilot: (13,12-11,3)*12 = 21,840 [A] _x000d_
"viz příloha Piloty - tvar a výztuž" _x000d_
Celkem 21.84 = 21,840_x000d_</t>
  </si>
  <si>
    <t>272325</t>
  </si>
  <si>
    <t>ZÁKLADY ZE ŽELEZOBETONU DO C30/37</t>
  </si>
  <si>
    <t>základ pilíře P2: 10,5*5*1,645 = 86,363 [A] _x000d_
"beton C30/37 - XC3, XF3, - Cl 0,2 - Dmax 22" _x000d_
Celkem 86.363 = 86,363_x000d_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</si>
  <si>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</si>
  <si>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</si>
  <si>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</si>
  <si>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9,022 = 9,022 [A] _x000d_
"Viz příloha Pilíř P2 - výztuž základu" _x000d_
Celkem 9.022 = 9,022_x000d_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</si>
  <si>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</si>
  <si>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272368</t>
  </si>
  <si>
    <t>VÝZTUŽ ZÁKLADŮ ZE SVAŘ SÍTÍ</t>
  </si>
  <si>
    <t>1,3*0,0123*2*(11,5+6)*2*(0,3+0,7) = 1,119 [A] _x000d_
"Výztuž žb prahů kolem pilíře P2 ze sítíR10 - 100x100 mm" _x000d_
Celkem 1.119 = 1,119_x000d_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</si>
  <si>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</si>
  <si>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281661</t>
  </si>
  <si>
    <t>INJEKTOVÁNÍ NÍZKOTLAKÉ Z CHEMICKÝCH POJIV NA POVRCHU</t>
  </si>
  <si>
    <t>10,2 = 10,200 [A] _x000d_
"injektáž kamenného zdiva - mezerovitosti 10%, viz Sanace kamenného zdiva " _x000d_
Celkem 10.2 = 10,200_x000d_</t>
  </si>
  <si>
    <t>Položka injektážních prací obsahuje kompletní práce, mimo zřízení vrtů (vykazují se položkami 261, 262), které jsou nutné pro předepsanou funkci injektáže (statickou, těsnící a pod.).Položka obsahuje vodní tlakové zkoušky před a po injektáži. 
Položka zahrnuje veškerý materiál, výrobky a polotovary, včetně mimostaveništní a vnitrostaveništní dopravy (rovněž přesuny), včetně naložení a složení, případně s uložením.</t>
  </si>
  <si>
    <t>285394</t>
  </si>
  <si>
    <t>DODATEČNÉ KOTVENÍ VLEPENÍM BETONÁŘSKÉ VÝZTUŽE D DO 25MM DO VRTŮ</t>
  </si>
  <si>
    <t>Opěra O1: 1,67*32 = 53,440 [A] _x000d_
"Osazení výztuže pro kotvení - R20 do vrtu prof. 40 mm, dl. 1 m, vč. zálivky," _x000d_
Celkem 53.44 = 53,440_x000d_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</si>
  <si>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</si>
  <si>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</si>
  <si>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</si>
  <si>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317325</t>
  </si>
  <si>
    <t>ŘÍMSY ZE ŽELEZOBETONU DO C30/37</t>
  </si>
  <si>
    <t>68 = 68,000 [A] _x000d_
"viz příloha Římsy NK a spodní stavby - tvar a výztuž" _x000d_
"beton C30/37 - XF3,XC4, Cl 0,2 - Dmax 22" _x000d_
Celkem 68 = 68,000_x000d_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</si>
  <si>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</si>
  <si>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</si>
  <si>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</si>
  <si>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9,259 = 9,259 [A] _x000d_
"viz příloha Římsy NK a spodní stavby - tvar a výztuž" _x000d_
Celkem 9.259 = 9,259_x000d_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</si>
  <si>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</si>
  <si>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333213</t>
  </si>
  <si>
    <t>OBKLAD MOST OPĚR A KŘÍDEL Z LOM KAMENE</t>
  </si>
  <si>
    <t>pilíř P2:21,54*1,83*0,2 = 7,884 [A] _x000d_
"kotvený kamenný obklad tl. 200 mm na P2 viz příloha Pilíř P2 - tvar" _x000d_
Celkem 7.884 = 7,884_x000d_</t>
  </si>
  <si>
    <t>položka zahrnuje dodávku a osazení lomového kamene, jeho výběr a případnou úpravu, jeho případné kotvení se všemi souvisejícími materiály a pracemi, dodávku předepsané malty, spárování.</t>
  </si>
  <si>
    <t>333215</t>
  </si>
  <si>
    <t>PŘEZDĚNÍ OPĚR A KŘÍDEL Z KAMENNÉHO ZDIVA</t>
  </si>
  <si>
    <t>3,3*0,5*2,5+11*0,15 = 5,775 [A] _x000d_
"dozdění kamenného křídla na O1+náhrada zdegradovaného zdi umělým kamenem v tl. 150 mm na P1" _x000d_
Celkem 5.775 = 5,775_x000d_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</si>
  <si>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</si>
  <si>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</si>
  <si>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</si>
  <si>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O1,O2, rovnoběžné křídlo za O2 a přechodová zeď: 48+28+42+2,37 = 120,370 [A] _x000d_
"viz výkresy tvarů a výztuže opěr, křídel a přechodové zdi" _x000d_
"O1,O2, rovnoběžné křídlo za O2: beton C30/37 - XF3,XC3 - Cl 0,2 - Dmax 22" _x000d_
"přechodová zeď: beton C30/37 - XF3,XC4 - Cl 0,2 - Dmax 22" _x000d_
Celkem 120.37 = 120,370_x000d_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</si>
  <si>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</si>
  <si>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</si>
  <si>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</si>
  <si>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O1,O2, rovnoběžné křídlo za O2 a přechodová zeď: 6,952+4,523+3,682+0,209 = 15,366 [A] _x000d_
"viz výkresy tvarů a výztuže opěr, křídel a přechodové zdi" _x000d_
Celkem 15.366 = 15,366_x000d_</t>
  </si>
  <si>
    <t>334325</t>
  </si>
  <si>
    <t>MOSTNÍ PILÍŘE A STATIVA ZE ŽELEZOVÉHO BETONU DO C30/37</t>
  </si>
  <si>
    <t>ÚP pilíře P1+P2: 23+25 = 48,000 [A] _x000d_
dřík pilíře P2: 31,4 = 31,400 [B] _x000d_
A+B = 79,400 [C] _x000d_
"viz výkresy tvaru a výztuže pilíře P2 a úložného prahu pilíře P1" _x000d_
"beton C30/37 - XF3,XC3 - Cl 0,2 - Dmax 22" _x000d_
Celkem 79.4 = 79,400_x000d_</t>
  </si>
  <si>
    <t>334326</t>
  </si>
  <si>
    <t>K</t>
  </si>
  <si>
    <t>MOSTNÍ PILÍŘE A STATIVA ZE ŽELEZOVÉHO BETONU DO C40/50 (B50)</t>
  </si>
  <si>
    <t>"podložiskové bloky:" _x000d_
0,9*0,9*0,4*8 = 2,592 [A] _x000d_
"beton C35/45 - XF3,XC3 - Cl 0,2 - Dmax 22" _x000d_
Celkem 2.592 = 2,592_x000d_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</si>
  <si>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</si>
  <si>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334365</t>
  </si>
  <si>
    <t>VÝZTUŽ MOSTNÍCH PILÍŘŮ A STATIV Z OCELI 10505, B500B</t>
  </si>
  <si>
    <t>ÚP pilíře P1+P2: 5,268+4,57 = 9,838 [A] _x000d_
dřík pilíře P2: 1,606 = 1,606 [B] _x000d_
A+B = 11,444 [C] _x000d_
Celkem 11.444 = 11,444_x000d_</t>
  </si>
  <si>
    <t>421325</t>
  </si>
  <si>
    <t>MOSTNÍ NOSNÉ DESKOVÉ KONSTRUKCE ZE ŽELEZOBETONU C30/37</t>
  </si>
  <si>
    <t>216 = 216,000 [A] _x000d_
"spřažená deska mostovky a koncové příčníky NK, viz ŽB deska, příčníky - tvar " _x000d_
"beton C30/37 - XF3,XC3 - Cl 0,2 - Dmax 16" _x000d_
Celkem 216 = 216,000_x000d_</t>
  </si>
  <si>
    <t>421365</t>
  </si>
  <si>
    <t>VÝZTUŽ MOSTNÍ DESKOVÉ KONSTRUKCE Z OCELI 10505, B500B</t>
  </si>
  <si>
    <t>61,641 = 61,641 [A] _x000d_
"výztuž spřažené desky a koncových příčníků, viz ŽB deska, příčníky - výztuž" _x000d_
Celkem 61.641 = 61,641_x000d_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</si>
  <si>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</si>
  <si>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42194B</t>
  </si>
  <si>
    <t>MOSTNÍ NOSNÉ DESKOVÉ KONSTR Z OCELI S 355</t>
  </si>
  <si>
    <t>desky pro uchycení konzol lávky:0,99 = 0,990 [A] _x000d_
"viz výkres tvaru NK" _x000d_
Celkem 0.99 = 0,990_x000d_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</si>
  <si>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</si>
  <si>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42417B</t>
  </si>
  <si>
    <t>MOSTNÍ NOSNÍKY Z OCELI S 355</t>
  </si>
  <si>
    <t>OK: 200 viz výkres ocelové konstrukce = 200,000 [A] _x000d_
"nátěr je vykázán samostatně v pol. 783161" _x000d_
Celkem 200 = 200,000_x000d_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</si>
  <si>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</si>
  <si>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428731</t>
  </si>
  <si>
    <t>KALOTOVÉ LOŽISKO PRO ZATÍŽ. DO 5MN, VŠESMĚRNÉ</t>
  </si>
  <si>
    <t>2 = 2,000 [A] _x000d_
"ložisko č. 8 a 6" _x000d_
Celkem 2 = 2,000_x000d_</t>
  </si>
  <si>
    <t>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</si>
  <si>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428732</t>
  </si>
  <si>
    <t>KALOTOVÉ LOŽISKO PRO ZATÍŽ. DO 5MN, JEDNOSMĚRNÉ</t>
  </si>
  <si>
    <t>1 = 1,000 [A] _x000d_
"ložisko č. 7" _x000d_
Celkem 1 = 1,000_x000d_</t>
  </si>
  <si>
    <t>428741</t>
  </si>
  <si>
    <t>KALOTOVÉ LOŽISKO PRO ZATÍŽ. DO 10MN, VŠESMĚRNÉ</t>
  </si>
  <si>
    <t>1 = 1,000 [A] _x000d_
"ložisko č. 4" _x000d_
Celkem 1 = 1,000_x000d_</t>
  </si>
  <si>
    <t>428742</t>
  </si>
  <si>
    <t>KALOTOVÉ LOŽISKO PRO ZATÍŽ. DO 10MN, JEDNOSMĚRNÉ</t>
  </si>
  <si>
    <t>1 = 1,000 [A] _x000d_
"ložisko č. 2 a 5" _x000d_
Celkem 1 = 1,000_x000d_</t>
  </si>
  <si>
    <t>428743</t>
  </si>
  <si>
    <t>KALOTOVÉ LOŽISKO PRO ZATÍŽ. DO 10MN, PEVNÉ</t>
  </si>
  <si>
    <t>1 = 1,000 [A] _x000d_
"ložisko č. 1" _x000d_
Celkem 1 = 1,000_x000d_</t>
  </si>
  <si>
    <t>428752</t>
  </si>
  <si>
    <t>KALOTOVÉ LOŽISKO PRO ZATÍŽ. DO 15MN, JEDNOSMĚRNÉ</t>
  </si>
  <si>
    <t>O+M</t>
  </si>
  <si>
    <t>1 = 1,000 [A] _x000d_
"ložisko č. 3" _x000d_
Celkem 1 = 1,000_x000d_</t>
  </si>
  <si>
    <t>Položka zahrnuje:
- výrobní dokumentaci
- dodání kompletních ložisek požadované kvality
- přípravu, očištění a úpravy úložných ploch
- osazení ložisek podle předepsaného technologického předpisu bez ohledu na způsob uložení a kotvení
- nastavení ložisek, protokolárního měření a vyhodnocení kyvné a kluzné spáry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dočasné zpevnění nebo naopak dočasné uvolnění ložisek
- opatření ložisek znakem výrobce a typovým číslem
- úpravy, očištění a ošetření okolí ložisek
- přiměřeným způsobem je nutné zahrnout ustanovení pro TMCH 94 pro kovové konstrukce.
Položka nezahrnuje:
- x</t>
  </si>
  <si>
    <t>451312</t>
  </si>
  <si>
    <t>PODKLADNÍ A VÝPLŇOVÉ VRSTVY Z PROSTÉHO BETONU C12/15</t>
  </si>
  <si>
    <t>P2- podkladní beton: 8,6 = 8,600 [A] _x000d_
O2-spádový beton: 10,5*3,5 = 36,750 [B] _x000d_
Celkem: A+B = 45,350 [C] _x000d_
"viz výkres tvaru pilíře P2 a projekt vodotěsných izolací a přechodových oblastí" _x000d_
"beton C12/15 - X0 - Cl 1,0" _x000d_
Celkem 45.35 = 45,350_x000d_</t>
  </si>
  <si>
    <t>451314</t>
  </si>
  <si>
    <t>PODKLADNÍ A VÝPLŇOVÉ VRSTVY Z PROSTÉHO BETONU C25/30</t>
  </si>
  <si>
    <t>betonové prahy: (6,5+2,9+7,2+2+4,5+5,6+4,5+6,4+1,9+8,3+3,4)*0,3*0,6+2*(11,5+6)*0,4*0,8 = 20,776 [A] _x000d_
"lože pro odláždění" _x000d_
O1: ((4,5+6,5)*0,7*1,4+7,6*1,3*1,4+(2,9+7,2)*0,7)*0,15+2*2*1*0,15 = 5,352 [B] _x000d_
P2: 35*0,15 = 5,250 [C] _x000d_
O2: (38+6,5)*1,4*0,15+(6,4+1,9+1)*0,7*0,15+2*1*0,15 = 10,622 [D] _x000d_
A+B+C+D = 42,000 [E] _x000d_
Celkem 42 = 42,000_x000d_</t>
  </si>
  <si>
    <t>451315</t>
  </si>
  <si>
    <t>PODKLADNÍ A VÝPLŇOVÉ VRSTVY Z PROSTÉHO BETONU C30/37</t>
  </si>
  <si>
    <t>O1: 8,5 = 8,500 [A] _x000d_
O2: 2,5+6,8+0,5 = 9,800 [B] _x000d_
P1: 1,9 = 1,900 [C] _x000d_
Celkem: A+B+C = 20,200 [D] _x000d_
"podkladní a vyrovnávací beton pod úložnými prahy a křídly" _x000d_
"viz výkresy tvarů spodní stavby" _x000d_
Celkem 20.2 = 20,200_x000d_</t>
  </si>
  <si>
    <t>45147</t>
  </si>
  <si>
    <t>PODKL A VÝPLŇ VRSTVY Z MALTY PLASTICKÉ</t>
  </si>
  <si>
    <t>8*0,9*0,9*0,035 = 0,227 [A] _x000d_
"podlití ložisek vč. trnů" _x000d_
Celkem 0.227 = 0,227_x000d_</t>
  </si>
  <si>
    <t>Položka zahrnuje veškerý materiál, výrobky a polotovary, včetně mimostaveništní a vnitrostaveništní dopravy (rovněž přesuny), včetně naložení a složení, případně s uložením.</t>
  </si>
  <si>
    <t>458523</t>
  </si>
  <si>
    <t>VÝPLŇ ZA OPĚRAMI A ZDMI Z KAMENIVA DRCENÉHO, INDEX ZHUTNĚNÍ ID DO 0,9</t>
  </si>
  <si>
    <t>"OPĚRA O1" _x000d_
přechodová oblast ŠD 0/32A: 16*3,4+1/3*1/1,5*6,1*7,8*3,44+0,5*4,2*1,5*5,75 = 108,885 [A] _x000d_
"PILÍŘ P2" _x000d_
zásyp ŠD 63/250:2*(11,5+6)*0,8*0,5 = 14,000 [B] _x000d_
"OPĚRA O2" _x000d_
přechodová oblast ŠD 0/32A: 13*3,5+2*2,4*2,4*3 = 80,060 [C] _x000d_
Celkem: A+B+C = 202,945 [D] _x000d_
Celkem 202.945 = 202,945_x000d_</t>
  </si>
  <si>
    <t>položka zahrnuje dodávku předepsaného kameniva, mimostaveništní a vnitrostaveništní dopravu a jeho uložení
není-li v zadávací dokumentaci uvedeno jinak, jedná se o nakupovaný materiál</t>
  </si>
  <si>
    <t>46321</t>
  </si>
  <si>
    <t>ROVNANINA Z LOMOVÉHO KAMENE</t>
  </si>
  <si>
    <t>(10,9+4,2)*2*1,5+12*3,06*0,6+3,5*0,6*2,2 = 71,952 [A] _x000d_
"Těžký kamenný zához kolem pilířů+ opevnění břehu kamennou rovnaninou+drenážní vrstva za opěrou O2." _x000d_
Celkem 71.952 = 71,952_x000d_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</si>
  <si>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</si>
  <si>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O1: ((4,5+6,5)*0,7*1,4+7,6*1,3*1,4)*0,2+((2,9+7,2)*0,7)*0,25+2*2*1*0,2 = 7,490 [A] _x000d_
P2: 35*0,25 = 8,750 [B] _x000d_
O2: (38+6,5)*1,4*0,2+(6,4+1,9+1)*0,7*0,25+2*1*0,2 = 14,488 [C] _x000d_
A+B+C = 30,728 [D] _x000d_
Celkem 30.728 = 30,728_x000d_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</si>
  <si>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</si>
  <si>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R42417B</t>
  </si>
  <si>
    <t>MOSTNÍ NOSNÍKY Z OCELI S 355 - MONTÁŽ</t>
  </si>
  <si>
    <t>1 = 1,000 [A] _x000d_
"Položka zahrnuje veškerou montáž a manipulaci s konstrukcemi včetně zdvihacích prostředků, podpůrných konstrukcí, montážních plošin za O2 a pomocných plošin a konstrukcí v řece navíc nad rámec položky 42417B." _x000d_
Celkem 1 = 1,000_x000d_</t>
  </si>
  <si>
    <t>Komunikace</t>
  </si>
  <si>
    <t>56340</t>
  </si>
  <si>
    <t>VOZOVKOVÉ VRSTVY ZE ŠTĚRKOPÍSKU</t>
  </si>
  <si>
    <t>0,15*4*20 = 12,000 [A] _x000d_
"ŠTĚRKOPÍSKOVÝ PODSYP POD PODKLADNÍ BETON ODLÁŽDĚNÍ KOLEM P2:" _x000d_
Celkem 12 = 12,000_x000d_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</si>
  <si>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</si>
  <si>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6</t>
  </si>
  <si>
    <t>Úpravy povrchů, podlahy, výplně otvorů</t>
  </si>
  <si>
    <t>62491</t>
  </si>
  <si>
    <t>ÚPRAVA POVRCHŮ VNĚJŠ KONSTR ZDĚNÝCH KAMENICKÝM OPRACOVÁNÍM</t>
  </si>
  <si>
    <t>pilíř P2:21,54*1,83 = 39,418 [A] _x000d_
"úprava obkladového kamene P2 - pemrlování" _x000d_
Celkem 39.418 = 39,418_x000d_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</si>
  <si>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</si>
  <si>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62747</t>
  </si>
  <si>
    <t>SPÁROVÁNÍ STARÉHO ZDIVA ZVLÁŠT MALTOU</t>
  </si>
  <si>
    <t>M+PRÁCE</t>
  </si>
  <si>
    <t>118 = 118,000 [A] _x000d_
"viz Sanace kamenného zdiva" _x000d_
Celkem 118 = 118,000_x000d_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</si>
  <si>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</si>
  <si>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</si>
  <si>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</si>
  <si>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702112</t>
  </si>
  <si>
    <t>KABELOVÝ ŽLAB ZEMNÍ VČETNĚ KRYTU SVĚTLÉ ŠÍŘKY PŘES 120 DO 250 MM</t>
  </si>
  <si>
    <t xml:space="preserve">2*120 = 240,000 [A] _x000d_
"plastový žlab s víkem 200x126 mmdl. 120 m vpravo + plastový žlab s víkem 130x140  mmdl. 120 m vlevo, viz Nový stav - řezy" _x000d_
Celkem 240 = 240,000_x000d_</t>
  </si>
  <si>
    <t>1. Položka obsahuje:
 – kompletní montáž, rozměření, upevnění, řezání, spojování a pod. 
 – veškerý spojovací a montážní materiál vč. upevňovacího materiálu ( držáky apod.)
 – pomocné mechanismy
2. Položka neobsahuje:
 X
3. Způsob měření:
Měří se metr délkový.</t>
  </si>
  <si>
    <t>711131</t>
  </si>
  <si>
    <t>IZOLACE BĚŽNÝCH KONSTRUKCÍ PROTI VOLNĚ STÉKAJÍCÍ VODĚ ASFALTOVÝMI NÁTĚRY</t>
  </si>
  <si>
    <t>110 = 110,000 [A] _x000d_
"SVI skladby E dle přílohy Projekt vodotěsné izolace, přechodové oblasti" _x000d_
Celkem 110 = 110,000_x000d_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</si>
  <si>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</si>
  <si>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711132</t>
  </si>
  <si>
    <t>IZOLACE BĚŽNÝCH KONSTRUKCÍ PROTI VOLNĚ STÉKAJÍCÍ VODĚ ASFALTOVÝMI PÁSY</t>
  </si>
  <si>
    <t>180+30+70 = 280,000 [A] _x000d_
"SVI skladby B, C a D dle přílohy Projekt vodotěsné izolace, přechodové oblasti" _x000d_
"ochrana izolace je vykázána samostatně" _x000d_
Celkem 280 = 280,000_x000d_</t>
  </si>
  <si>
    <t>711412</t>
  </si>
  <si>
    <t>IZOLACE MOSTOVEK CELOPLOŠNÁ ASFALTOVÝMI PÁSY</t>
  </si>
  <si>
    <t>630 = 630,000 [A] _x000d_
"SVI skladby A dle přílohy Projekt vodotěsné izolace, přechodové oblasti" _x000d_
"ochrana izolace je vykázána samostatně v pol. 71150" _x000d_
Celkem 630 = 630,000_x000d_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</si>
  <si>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</si>
  <si>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</si>
  <si>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</si>
  <si>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>630 = 630,000 [A] _x000d_
"SVI skladby A dle přílohy Projekt vodotěsné izolace, přechodové oblasti" _x000d_
" TVRDÁ OCHRANNÁ VRSTVA - BETON C25/30 - XC2, XF1 " _x000d_
"TL. 50 MM VYZTUŽENÝ SVAŘOVANOU SÍTÍ R8 100 X 100 mm" _x000d_
Celkem 630 = 630,000_x000d_</t>
  </si>
  <si>
    <t xml:space="preserve">položka zahrnuje:
- dodání  předepsaného ochranného materiálu
- zřízení ochrany izolace</t>
  </si>
  <si>
    <t>711506</t>
  </si>
  <si>
    <t>OCHRANA IZOLACE NA POVRCHU Z MĚKČENÉHO PVC</t>
  </si>
  <si>
    <t>180 = 180,000 [A] _x000d_
"ochrana izolce XPS tl. 50 mm - SVI skladba B" _x000d_
Celkem 180 = 180,000_x000d_</t>
  </si>
  <si>
    <t>Položka zahrnuje:
- dodání předepsaného ochranného materiálu
- zřízení ochrany izolace
Položka nezahrnuje:
- x</t>
  </si>
  <si>
    <t>711509</t>
  </si>
  <si>
    <t>OCHRANA IZOLACE NA POVRCHU TEXTILIÍ</t>
  </si>
  <si>
    <t>SVI skladba A - geotextilie 300 g/m2: 630 = 630,000 [A] _x000d_
SVI skladba B - geotextilie 500 g/m2:180 = 180,000 [B] _x000d_
SVI skladba C - geotextilie 800 g/m2:30 = 30,000 [C] _x000d_
SVI skladba D - geotextilie 800 g/m2:70 = 70,000 [D] _x000d_
Celkem: A+B+C+D = 910,000 [E] _x000d_
"viz Projekt vodotěsné izolace, přechodové oblasti" _x000d_
Celkem 910 = 910,000_x000d_</t>
  </si>
  <si>
    <t>783161</t>
  </si>
  <si>
    <t>PROTIKOROZ OCHRANA OK KOMBIN POVLAKEM S NÁSTŘIKEM METALIZACÍ</t>
  </si>
  <si>
    <t>1815 = 1815,000 [A] _x000d_
"viz výkaz OK" _x000d_
Celkem 1815 = 1815,000_x000d_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</si>
  <si>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</si>
  <si>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</si>
  <si>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</si>
  <si>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OTSKP</t>
  </si>
  <si>
    <t>betonové části spodní stavby -O1, P2, O2 50 = 50,000 [A]_x000d_
kamenné části spodní stavby O1, P2, O2 (paropropustný difuzně otevřený nátěr) 50 = 50,000 [B]_x000d_
Mezisoučet = 100,000 [C]_x000d_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</si>
  <si>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</si>
  <si>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</si>
  <si>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Potrubí</t>
  </si>
  <si>
    <t>87334</t>
  </si>
  <si>
    <t>POTRUBÍ Z TRUB PLASTOVÝCH TLAKOVÝCH SVAŘOVANÝCH DN DO 200MM</t>
  </si>
  <si>
    <t>PLAST</t>
  </si>
  <si>
    <t>"HDPE PŘÍRUBOVÉ TRUBKY DN 180 PRO VYÚSTĚNÍ DRENÁŽE" _x000d_
2*0,815 = 1,630 [A] _x000d_
Celkem 1.63 = 1,630_x000d_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</si>
  <si>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</si>
  <si>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87434</t>
  </si>
  <si>
    <t>POTRUBÍ Z TRUB PLASTOVÝCH ODPADNÍCH DN DO 200MM</t>
  </si>
  <si>
    <t>"TRUBKY HDPE DN 200 VLOŽENÉ DO BEDNĚNÍ PRO VYÚSTĚNÍ DRENÁŽE" _x000d_
2*0,8 = 1,600 [A] _x000d_
Celkem 1.6 = 1,600_x000d_</t>
  </si>
  <si>
    <t>87445</t>
  </si>
  <si>
    <t>POTRUBÍ Z TRUB PLASTOVÝCH ODPADNÍCH DN DO 300MM</t>
  </si>
  <si>
    <t>17 = 17,000 [A] _x000d_
"viz Projekt vodotěsné izolace, přechodové oblasti" _x000d_
"svodné potrubí z horské vpusti" _x000d_
Celkem 17 = 17,000_x000d_</t>
  </si>
  <si>
    <t>87914</t>
  </si>
  <si>
    <t xml:space="preserve">POTRUBÍ ODPADNÍ MOSTNÍCH OBJEKTŮ Z PLAST TRUB  DN DO 200 MM</t>
  </si>
  <si>
    <t>"Svody odvodnění mostu" _x000d_
168 = 168,000 [A] _x000d_
Celkem 168 = 168,000_x000d_</t>
  </si>
  <si>
    <t xml:space="preserve">- výrobní dokumentaci (včetně technologického předpisu)
- dodání veškerého instalačního a  pomocného  materiálu  (trouby,  trubky,  armatury,  tvarové  kusy, 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</t>
  </si>
  <si>
    <t>894858</t>
  </si>
  <si>
    <t>ŠACHTY KANALIZAČNÍ PLASTOVÉ D 600MM</t>
  </si>
  <si>
    <t>1 = 1,000 [A] _x000d_
"revizní a čistící šachta drenáže" _x000d_
Celkem 1 = 1,000_x000d_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</si>
  <si>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</t>
  </si>
  <si>
    <t>Ostatní konstrukce a práce</t>
  </si>
  <si>
    <t>348173</t>
  </si>
  <si>
    <t>ZÁBRADLÍ Z DÍLCŮ KOVOVÝCH ŽÁROVĚ ZINK PONOREM S NÁTĚREM</t>
  </si>
  <si>
    <t>KG</t>
  </si>
  <si>
    <t>zábradlí+výplňové panely+pletivo:5307+1179+252 = 6738,000 [A] _x000d_
"viz OK - zábradlí vč. PKO viz technická specifikace položky" _x000d_
Celkem 6738 = 6738,000_x000d_</t>
  </si>
  <si>
    <t>93122</t>
  </si>
  <si>
    <t>VLOŽKA DILATAČ SPAR Z FÓLIÍ</t>
  </si>
  <si>
    <t>spáry říms:0,26*18+0,34*17 = 10,460 [A] _x000d_
spáry spodní stavby:6,6+0,84 = 7,440 [B] _x000d_
Celkem: A+B = 17,900 [C] _x000d_
"výplň dilatačních spar z měkčeného plastu tl. 20 mm" _x000d_
Celkem 17.9 = 17,900_x000d_</t>
  </si>
  <si>
    <t>Položka zahrnuje:
- dodávku a osazení předepsaného materiálu
- očištění ploch spáry před úpravou
- očištění okolí spáry po úpravě
Položka nezahrnuje:
- x</t>
  </si>
  <si>
    <t>931232</t>
  </si>
  <si>
    <t>VÝPLŇ DILATAČNÍCH SPAR Z PRYŽOVÝCH PÁSŮ ŠÍŘKY DO 200MM PROFILOVANÝCH TL DO 7MM</t>
  </si>
  <si>
    <t>40 = 40,000 [A] _x000d_
"elastomerový těsnící pás zabetonovaný do římsy" _x000d_
Celkem 40 = 40,000_x000d_</t>
  </si>
  <si>
    <t>93135</t>
  </si>
  <si>
    <t>TĚSNĚNÍ DILATAČ SPAR PRYŽ PÁSKOU NEBO KRUH PROFILEM</t>
  </si>
  <si>
    <t>spáry říms:2,1*18+3,2*17 = 92,200 [A] _x000d_
spáry spodní stavby:21,1+5 = 26,100 [B] _x000d_
pružná vložka pro výplňové panely zábradlí tl. 1 mm 972 = 972,000 [C] _x000d_
Celkem: A+B+C = 1090,300 [D] _x000d_
"výplňový provazec" _x000d_
Celkem 1090.3 = 1090,300_x000d_</t>
  </si>
  <si>
    <t>položka zahrnuje dodávku a osazení předepsaného materiálu, očištění ploch spáry před úpravou, očištění okolí spáry po úpravě</t>
  </si>
  <si>
    <t>931384</t>
  </si>
  <si>
    <t>TĚSNĚNÍ DILATAČNÍCH SPAR SILIKONOVÝM TMELEM PRŮŘEZU DO 400MM2</t>
  </si>
  <si>
    <t>spáry říms:2,1*18+3,2*17 = 92,200 [A] _x000d_
spáry spodní stavby:21,1+5 = 26,100 [B] _x000d_
Celkem: A+B = 118,300 [C] _x000d_
Celkem 118.3 = 118,300_x000d_</t>
  </si>
  <si>
    <t>položka zahrnuje dodávku a osazení předepsaného materiálu, očištění ploch spáry před úpravou, očištění okolí spáry po úpravě
nezahrnuje těsnící profil</t>
  </si>
  <si>
    <t>93152</t>
  </si>
  <si>
    <t>MOSTNÍ ZÁVĚRY POVRCHOVÉ POSUN DO 100MM</t>
  </si>
  <si>
    <t>6 = 6,000 [A] _x000d_
"povrchový MZ závěr s gumovým těsněním s úpravou pro železniční mosty s krycí pryžovou deskou, těsnící pás pro rozevření spáry 5 - 100 mm" _x000d_
Celkem 6 = 6,000_x000d_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</si>
  <si>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</si>
  <si>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93153</t>
  </si>
  <si>
    <t>MOSTNÍ ZÁVĚRY POVRCHOVÉ POSUN DO 160MM</t>
  </si>
  <si>
    <t>6 = 6,000 [A] _x000d_
"povrchový MZ závěr s gumovým těsněním s úpravou pro železniční mosty s krycí pryžovou deskou, těsnící pás pro rozevření spáry 5 - 160 mm" _x000d_
Celkem 6 = 6,000_x000d_</t>
  </si>
  <si>
    <t>93311</t>
  </si>
  <si>
    <t>ZATĚŽOVACÍ ZKOUŠKA MOSTU STATICKÁ 1. POLE DO 300M2</t>
  </si>
  <si>
    <t>1 = 1,000 [A] _x000d_
Celkem 1 = 1,000_x000d_</t>
  </si>
  <si>
    <t>- podklady a dokumentaci zkoušky
- výrobní dokumentace potřebných zařízení
- stavební práce spojené s přípravou a provedením zkoušky (zřízení a odstranění)
- veškerá zkušební zařízení vč. opotřebení a nájmu
- výpomoce při vlastní zkoušce
- dodání zatěžovacích prostředků a hmot, manipulaci s nimi a jejich opotřebení a nájem
- přeprava zatěžovacích prostředků a hmot na stavbu a zpět, včetně zajížďky k váze a vážních poplatků
- provedení vlastní zkoušky a její vyhodnocení, včetně všech měření a dalších potřebných činností</t>
  </si>
  <si>
    <t>93315</t>
  </si>
  <si>
    <t>ZATĚŽOVACÍ ZKOUŠKA MOSTU STATICKÁ 2. A DALŠÍ POLE DO 300M2</t>
  </si>
  <si>
    <t>5 = 5,000 [A] _x000d_
Celkem 5 = 5,000_x000d_</t>
  </si>
  <si>
    <t>933331</t>
  </si>
  <si>
    <t>ZKOUŠKA INTEGRITY ULTRAZVUKEM V TRUBKÁCH PILOT SYSTÉMOVÝCH</t>
  </si>
  <si>
    <t>2 = 2,000 [A] _x000d_
Celkem 2 = 2,000_x000d_</t>
  </si>
  <si>
    <t xml:space="preserve">Položka zahrnuje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trubek.</t>
  </si>
  <si>
    <t>933333</t>
  </si>
  <si>
    <t>ZKOUŠKA INTEGRITY ULTRAZVUKEM ODRAZ METOD PIT PILOT SYSTÉMOVÝCH</t>
  </si>
  <si>
    <t>12 = 12,000 [A] _x000d_
Celkem 12 = 12,000_x000d_</t>
  </si>
  <si>
    <t>Položka obsahuje podklady a dokumentaci zkoušky; 
- případné stavební práce spojené s přípravou a provedením zkoušky; 
- veškerá zkušební a měřící zařízení vč. opotřebení a nájmu; 
- výpomoce při vlastní zkoušce; 
- provedení vlastní zkoušky a její vyhodnocení.</t>
  </si>
  <si>
    <t>93631</t>
  </si>
  <si>
    <t>DROBNÉ DOPLŇK KONSTR BETON MONOLIT</t>
  </si>
  <si>
    <t>"vytvoření prolisu letopočtu" _x000d_
Celkem 2 = 2,000_x000d_</t>
  </si>
  <si>
    <t>93650</t>
  </si>
  <si>
    <t>DROBNÉ DOPLŇK KONSTR KOVOVÉ</t>
  </si>
  <si>
    <t>7850*12*0,26*0,26*0,02+0,442*12*4 = 148,574 [A] _x000d_
"desky pro zvedání včetně PKO a kotevních trnů" _x000d_
Celkem 148.574 = 148,574_x000d_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</si>
  <si>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</si>
  <si>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936501</t>
  </si>
  <si>
    <t>DROBNÉ DOPLŇK KONSTR KOVOVÉ NEREZ</t>
  </si>
  <si>
    <t>odvodnění: 542 = 542,000 [A] _x000d_
krycí plech římsy: 73 = 73,000 [B] _x000d_
A+B = 615,000 [C] _x000d_
"odvodnění mostu, viz OK - odvodnění" _x000d_
Celkem 615 = 615,000_x000d_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</si>
  <si>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</t>
  </si>
  <si>
    <t>938443</t>
  </si>
  <si>
    <t>OČIŠTĚNÍ ZDIVA OTRYSKÁNÍM TLAKOVOU VODOU DO 1000 BARŮ</t>
  </si>
  <si>
    <t>118 = 118,000 [A] _x000d_
"očištění zdiva před spárováním 100% plochy viz Sanace kamenného zdiva" _x000d_
Celkem 118 = 118,000_x000d_</t>
  </si>
  <si>
    <t>položka zahrnuje očištění předepsaným způsobem včetně odklizení vzniklého odpadu</t>
  </si>
  <si>
    <t>938452</t>
  </si>
  <si>
    <t>OČIŠTĚNÍ ZDIVA OTRYSKÁNÍM NA SUCHO KŘEMIČ PÍSKEM</t>
  </si>
  <si>
    <t>94390</t>
  </si>
  <si>
    <t>PROSTOROVÉ PRACOVNÍ LEŠENÍ PŘES 3 KPA</t>
  </si>
  <si>
    <t>M3OP</t>
  </si>
  <si>
    <t>O+S</t>
  </si>
  <si>
    <t>2*(14+9,4)*4*5,6 = 1048,320 [A] _x000d_
"pracovní těžké lešení kolem pilíře P1" _x000d_
Celkem 1048.32 = 1048,320_x000d_</t>
  </si>
  <si>
    <t>Položka zahrnuje:
- dovoz, montáž, údržbu, opotřebení (nájemné), demontáž, konzervaci, odvoz
Položka nezahrnuje:
- x</t>
  </si>
  <si>
    <t>96613</t>
  </si>
  <si>
    <t>BOURÁNÍ KONSTRUKCÍ Z KAMENE NA MC</t>
  </si>
  <si>
    <t>O1: 13.1*0.6+(1.5+9.6)*4.14+9.8*1 = 63,614 [A] _x000d_
pilíře: 8.85*2.25*1.55+6.55*2.1*(3.85+4.9) = 151,221 [B] _x000d_
O2: 16,3*3,9+5,6*2,1 = 75,330 [C] _x000d_
A+B+C = 290,165 [D] _x000d_
Celkem 290.165 = 290,165_x000d_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</si>
  <si>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</si>
  <si>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966181</t>
  </si>
  <si>
    <t>DEMONTÁŽ KONSTRUKCÍ KOVOVÝCH S ODVOZEM DO 1KM</t>
  </si>
  <si>
    <t>102+80+27+27 = 236,000 [A] _x000d_
"Demontáž staré OK (hmotnost dle MES)" _x000d_
Celkem 236 = 236,000_x000d_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</si>
  <si>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</si>
  <si>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96716</t>
  </si>
  <si>
    <t>VYBOURÁNÍ ČÁSTÍ KONSTRUKCÍ ŽELEZOBET</t>
  </si>
  <si>
    <t>blok pod podružným ložiskem: 0,9 = 0,900 [A] _x000d_
Celkem 0.9 = 0,900_x000d_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</si>
  <si>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</si>
  <si>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967864</t>
  </si>
  <si>
    <t>VYBOURÁNÍ MOST LOŽISEK Z OCELI (OCELOLITINY)</t>
  </si>
  <si>
    <t>17 = 17,000 [A] _x000d_
Celkem 17 = 17,000_x000d_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</si>
  <si>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</si>
  <si>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11-20-02</t>
  </si>
  <si>
    <t>261613</t>
  </si>
  <si>
    <t>VRTY PRO KOTVENÍ A INJEKTÁŽ TŘ VI NA POVRCHU D DO 25MM</t>
  </si>
  <si>
    <t>16*0,2 = 3,200 [A] _x000d_
"vrty pro chemické kotvy" _x000d_
Celkem 3.2 = 3,200_x000d_</t>
  </si>
  <si>
    <t>285379</t>
  </si>
  <si>
    <t>PŘÍPLATEK ZA DALŠÍ 1M KOTVENÍ NA POVRCHU Z PŘEDPÍNACÍ VÝZTUŽE</t>
  </si>
  <si>
    <t>3.2 = 3,200 [A] _x000d_
"kotvení ocelových přípravků pro vzpěry do žb konstrukcí" _x000d_
Celkem 3.2 = 3,200_x000d_</t>
  </si>
  <si>
    <t>Položka zahrnuje:
- příplatek k ceně kotvy za další 1m přes 10m
- zahrnuje dodávku 1m předepsané kotvy, případně její protikorozní úpravu, její osazení do vrtu, zainjektování a napnutí</t>
  </si>
  <si>
    <t>333125</t>
  </si>
  <si>
    <t>MOSTNÍ OPĚRY A KŘÍDLA Z DÍLCŮ ŽELEZOBETON DO C30/37</t>
  </si>
  <si>
    <t>ŽB-PR</t>
  </si>
  <si>
    <t>O1+O2: 2,66+1,37 = 4,030 [A] _x000d_
Celkem 4.03 = 4,030_x000d_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</si>
  <si>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</si>
  <si>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O1+O2:0,424+0,213 = 0,637 [A] _x000d_
Celkem 0.637 = 0,637_x000d_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</si>
  <si>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</si>
  <si>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7068 = 7068,000 [A] _x000d_
"viz OK - zábradlí" _x000d_
Celkem 7068 = 7068,000_x000d_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</si>
  <si>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</si>
  <si>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422428</t>
  </si>
  <si>
    <t>ZÁVĚSY TRÁMOVÝCH MOSTŮ Z PŘEDPÍNACÍCH TYČÍ D PŘES 56MM</t>
  </si>
  <si>
    <t>103,809 = 103,809 [A] _x000d_
"systémové trubkové vzpěry S355 J2H - viz výkres OK - sestava" _x000d_
Celkem 103.809 = 103,809_x000d_</t>
  </si>
  <si>
    <t>Položka zahrnuje:
- jednostranné nebo oboustranné kompletní aktivní kotvy dle zadávací dokumentace s protikorozní ochranou a s předepsanou výplní
- jednostranné kompletní pasivní kotvy dle zadávací dokumentace s protikorozní ochranou a s předepsanou výplní
- závěsy z předepsaného počtu usměrněných předpínacích lan včetně nutných přesahů, z oceli předepsané pevnosti a protikorozní ochrany, s předepsanou ochrannou vrstvou, jejich předpjetí, i po etapách
- vnější trubky předepsaného profilu, z předepsaného materiálu včetně předepsané výplně, injektáž
- tlumiče kmitů, deviátory, ochranu proti vandalizmu
- montáže všech zařízení, mimostaveništní a vnitrostaveništní dopravu
-pomocné konstrukce (např. lešení), zařízení, přístroje
- předepsané zkoušky včetně písemných protokolů
Položka nezahrnuje:
- x
Způsob měření:
- vykazuje se délka mezi vnějšími líci kotevních desek</t>
  </si>
  <si>
    <t>42417A</t>
  </si>
  <si>
    <t>MOSTNÍ NOSNÍKY Z OCELI S 235</t>
  </si>
  <si>
    <t xml:space="preserve">podlahové nosníky:5,164 = 5,164 [A] _x000d_
"viz výkres OK -  podlahy, PKO viz položka 783162, vč.montáže viz specifikace položky" _x000d_
Celkem 5.164 = 5,164_x000d_</t>
  </si>
  <si>
    <t>7,613 = 7,613 [A] _x000d_
"viz OK - sestava, PKO viz položka 783162, vč.montáže viz specifikace položky" _x000d_
Celkem 7.613 = 7,613_x000d_</t>
  </si>
  <si>
    <t>783162</t>
  </si>
  <si>
    <t>PROTIKOROZ OCHRANA OK KOMBIN POVLAKEM SE ŽÁR ZINK PONOREM</t>
  </si>
  <si>
    <t>NÁTĚR</t>
  </si>
  <si>
    <t>108+154 = 262,000 [A] _x000d_
"PKO - OK + PODLAHOVÉ NOSNÍKY" _x000d_
Celkem 262 = 262,000_x000d_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</si>
  <si>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</si>
  <si>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93261</t>
  </si>
  <si>
    <t>POCHOZÍ ROŠT Z KOMPOZITU - PŘEKRYTÍ ZRCADLA MOSTU</t>
  </si>
  <si>
    <t>253 = 253,000 [A] _x000d_
"kompozitní FRP rošty šedé barvy s výškou 60 mm a světlou velikostí ok max 14x14 mm viz výkres OK - podlahy" _x000d_
Celkem 253 = 253,000_x000d_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</si>
  <si>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</si>
  <si>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178 = 178,000 [A] _x000d_
"slzičkové krycí plechy spár PV6" _x000d_
Celkem 178 = 178,000_x000d_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</si>
  <si>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</si>
  <si>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SO 11-23-01</t>
  </si>
  <si>
    <t>02720</t>
  </si>
  <si>
    <t>POMOC PRÁCE ZŘÍZ NEBO ZAJIŠŤ REGULACI A OCHRANU DOPRAVY</t>
  </si>
  <si>
    <t>"Vypracování DIO + projednání + mediální informovanost" _x000d_
1 = 1,000 [A] _x000d_
Celkem 1 = 1,000_x000d_</t>
  </si>
  <si>
    <t>Položka zahrnuje:
- veškeré náklady spojené s objednatelem požadovanými zařízeními
Položka nezahrnuje:
- x</t>
  </si>
  <si>
    <t>výkop O1:2,35*(17,1+24,2)+1,96*18,7 = 133,707 [A] _x000d_
výkop u O2: 12,5*4,1/3+11,0*2,13+12,12*5,5+8,5*5,2+10,0*6,9+7,3*(3,3+2,2)+7,1*36,7+6,7*5,6+3,3*4,7+2,4*3,6+3,8*3,4 = 595,683 [B] _x000d_
dolamování: 10 = 10,000 [C] _x000d_
Celkem: (0,3*(A+B)+C)*1,8 = 411,871 [D] _x000d_
"zemina z výkopů" _x000d_
"ODVOZ NA RECYKLACI, EVIDENČNÍ POLOŽKA_ENVISTONE s.r.o. ulice Na Bělidle543 01 Vrchlabí _TOMAN s.r.o.Dolní Lánov 80543 41 Dolní Lánov" _x000d_
Celkem 411.871 = 411,871_x000d_</t>
  </si>
  <si>
    <t>300*0,15 = 45,000 [A] _x000d_
Celkem 45 = 45,000_x000d_</t>
  </si>
  <si>
    <t>položka zahrnuje sejmutí ornice bez ohledu na tloušťku vrstvy a její vodorovnou dopravu
nezahrnuje uložení na trvalou skládku</t>
  </si>
  <si>
    <t>13173</t>
  </si>
  <si>
    <t>HLOUBENÍ JAM ZAPAŽ I NEPAŽ TŘ. I</t>
  </si>
  <si>
    <t>výkop O1:2,35*(17,1+24,2)+1,96*18,7 = 133,707 [A] _x000d_
výkop u O2: 12,5*4,1/3+11,0*2,13+12,12*5,5+8,5*5,2+10,0*6,9+7,3*(3,3+2,2)+7,1*36,7+6,7*5,6+3,3*4,7+2,4*3,6+3,8*3,4 = 595,683 [B] _x000d_
Celkem: A+B = 729,390 [C] _x000d_
"70% z celkových výkopů bude určeno do zpětných zásypů - není určeno na skládku" _x000d_
Celkem 729.39 = 729,390_x000d_</t>
  </si>
  <si>
    <t>13173B</t>
  </si>
  <si>
    <t>HLOUBENÍ JAM ZAPAŽ I NEPAŽ TŘ. I - DOPRAVA</t>
  </si>
  <si>
    <t>výkop O1:2,35*(17,1+24,2)+1,96*18,7 = 133,707 [A] _x000d_
výkop u O2: 12,5*4,1/3+11,0*2,13+12,12*5,5+8,5*5,2+10,0*6,9+7,3*(3,3+2,2)+7,1*36,7+6,7*5,6+3,3*4,7+2,4*3,6+3,8*3,4 = 595,683 [B] _x000d_
Celkem: (A+B)*1+0,7*(A+B)*1 = 1239,963 [C] _x000d_
"70% z celkových výkopů bude násleně určeno do zpětných zásypů - není určeno na skládku" _x000d_
"uvažuje se doprava na mezideponii a zpět" _x000d_
Celkem 1239.963 = 1239,963_x000d_</t>
  </si>
  <si>
    <t>138931</t>
  </si>
  <si>
    <t>DOLAMOVÁNÍ HLOUBENÝCH VYKOPÁVEK TŘ. III, ODVOZ DO 1KM</t>
  </si>
  <si>
    <t>P6c</t>
  </si>
  <si>
    <t>Položka zahrnuje:
 - těžení výkopu bez použití trhavin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</si>
  <si>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výkop O1:2,35*(17,1+24,2)+1,96*18,7 = 133,707 [A] _x000d_
výkop u O2: 12,5*4,1/3+11,0*2,13+12,12*5,5+8,5*5,2+10,0*6,9+7,3*(3,3+2,2)+7,1*36,7+6,7*5,6+3,3*4,7+2,4*3,6+3,8*3,4 = 595,683 [B] _x000d_
ornice: 300*0,15 = 45,000 [C] _x000d_
dolamování: 10 = 10,000 [D] _x000d_
Celkem: Celkem: A+B+C+D = 784,390 [E] _x000d_
"vytěžené zeminy uložené na mezideponii v místě zařízení staveniště " _x000d_
Celkem 784.39 = 784,390_x000d_</t>
  </si>
  <si>
    <t>výkop O1:2,35*(17,1+24,2)+1,96*18,7 = 133,707 [A] _x000d_
výkop u O2: 12,5*4,1/3+11,0*2,13+12,12*5,5+8,5*5,2+10,0*6,9+7,3*(3,3+2,2)+7,1*36,7+6,7*5,6+3,3*4,7+2,4*3,6+3,8*3,4 = 595,683 [B] _x000d_
Celkem: 0,7*(A+B) = 510,573 [C] _x000d_
"70% z vytěžené zeminy uložené na mezideponii v místě zařízení staveniště - ZEMINA NENAMRZAVÁ A PROPUSTNÁ VHODNÁ DO ZÁSYPŮ." _x000d_
"NENÍ URČENO NA SKLÁDKU" _x000d_
Celkem 510.573 = 510,573_x000d_</t>
  </si>
  <si>
    <t>17481</t>
  </si>
  <si>
    <t>ZÁSYP JAM A RÝH Z NAKUPOVANÝCH MATERIÁLŮ</t>
  </si>
  <si>
    <t>"zásypy vhodnou propustnou a nenamrzavou zeminou:" _x000d_
celkový potřebný zásyp u O1: 2,35*(17,1+24,2)+1,96*18,7-3,4-5,93-33,28-(3,9+2,35)*0,4 = 88,597 [A] _x000d_
celkový potřebný zásyp za O2 : (7,02+0,3)*(2,13+5,5)+(4,0+041)*5,2+(4,86+0,11)*6,9+(5,08+0,17)*(3,3+2,2)+(4,9+0,1)*36,7+(4,21+0,25)*5,6+(4,81+0,22)*4,7+(4,95+0,29)*3,6+(4,48+0,46)*3,4 = 620,797 [B] _x000d_
výkop O1:2,35*(17,1+24,2)+1,96*18,7 = 133,707 [C] _x000d_
výkop u O2: 12,5*4,1/3+11,0*2,13+12,12*5,5+8,5*5,2+10,0*6,9+7,3*(3,3+2,2)+7,1*36,7+6,7*5,6+3,3*4,7+2,4*3,6+3,8*3,4 = 595,683 [D] _x000d_
Celkem: A+B-0,7*(C+D) = 198,821 [E] _x000d_
Celkem 198.821 = 198,821_x000d_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</si>
  <si>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</si>
  <si>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300 = 300,000 [A] _x000d_
"Uvedení dotčených pozemků do původního stavu." _x000d_
Celkem 300 = 300,000_x000d_</t>
  </si>
  <si>
    <t>300 = 300,000 [A] _x000d_
Celkem 300 = 300,000_x000d_</t>
  </si>
  <si>
    <t>21152</t>
  </si>
  <si>
    <t>SANAČNÍ ŽEBRA Z KAMENIVA DRCENÉHO ŠD</t>
  </si>
  <si>
    <t>"obsyp drenáže z štěrkodrti 16/32 u O1:" _x000d_
15*0,5*0,5 = 3,750 [A] _x000d_
"vsakovací žebro za gabiony za O2 ze štěrkodrti 32/63:" _x000d_
82*0,4*0,5 = 16,400 [B] _x000d_
Celkem: A+B = 20,150 [C] _x000d_
Celkem 20.15 = 20,150_x000d_</t>
  </si>
  <si>
    <t>Položka zahrnuje:
- dodávku a uložení předepsaného kameniva
- mimostaveništní a vnitrostaveništní dopravu,
- není-li v zadávací dokumentaci uvedeno jinak, jedná se o nakupovaný materiál.
Položka nezahrnuje:
- x</t>
  </si>
  <si>
    <t>21263</t>
  </si>
  <si>
    <t xml:space="preserve">TRATIVODY KOMPLET  Z TRUB Z PLAST HM DN DO 150MM</t>
  </si>
  <si>
    <t>"drenáž za gabiony u O1:" _x000d_
15 = 15,000 [A] _x000d_
Celkem 15 = 15,000_x000d_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</si>
  <si>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</si>
  <si>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227841</t>
  </si>
  <si>
    <t>MIKROPILOTY KOMPLET D DO 200MM NA POVRCHU</t>
  </si>
  <si>
    <t>30 = 30,000 [A] _x000d_
"viz příloha 108" _x000d_
Celkem 30 = 30,000_x000d_</t>
  </si>
  <si>
    <t>Položka zahrnuje:
- kompletní práce, které jsou nutné pro předepsanou funkci mikropilot
- dodání trubek a injekčních hmot, osazení a zainjektování trubek
- včetně pomocných konstrukcí (lešení, montážní plošiny a pod.)
Položka nezahrnuje:
- vrty (uvedou se v položce 261 nebo 266).
Způsob měření:
- pod pojmem DN mikropilot se rozumí DN dříku</t>
  </si>
  <si>
    <t>26114</t>
  </si>
  <si>
    <t>VRTY PRO KOTVENÍ, INJEKTÁŽ A MIKROPILOTY NA POVRCHU TŘ. I D DO 200MM</t>
  </si>
  <si>
    <t>28997C</t>
  </si>
  <si>
    <t>OPLÁŠTĚNÍ (ZPEVNĚNÍ) Z GEOTEXTILIE DO 300G/M2</t>
  </si>
  <si>
    <t>4*85+10*4 = 380,000 [A] _x000d_
Celkem 380 = 380,000_x000d_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</si>
  <si>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</si>
  <si>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3272A7</t>
  </si>
  <si>
    <t>ZDI OPĚR, ZÁRUB, NÁBŘEŽ Z GABIONŮ RUČNĚ ROVNANÝCH, DRÁT O4,0MM, POVRCHOVÁ ÚPRAVA Zn + Al</t>
  </si>
  <si>
    <t>"Gabiony O1:" _x000d_
gab.1,5x1x1: (5,61*1+5,61*1+4,335*1)*1,5 = 23,333 [A] _x000d_
gab.1x1x1: (5,61*1+4,335*1)*1 = 9,945 [B] _x000d_
"Gabiony O2:" _x000d_
gab.2x1x1: 78*1*2 = 156,000 [C] _x000d_
gab.1,5x1x1: (79*1+4,1*1)*1,5 = 124,650 [D] _x000d_
gab.1x1x1 včetně upravených: (67,742+4,1*1+0,7*1+13,56*1+51,140*1+4,94*1)*1 = 142,182 [E] _x000d_
Celkem: A+B+C+D+E = 456,110 [F] _x000d_
Celkem 456.11 = 456,110_x000d_</t>
  </si>
  <si>
    <t>Položka zahrnuje:
- dodávku a osazení drátěných košů s výplní lomovým kamenem.
Položka nezahrnuje:
- gabionové matrace se vykazují v pol.č.2722**.</t>
  </si>
  <si>
    <t>348182</t>
  </si>
  <si>
    <t>SVODIDLA A ZÁBRADLÍ Z DÍLCŮ ZE DŘEVA TVRDÉHO</t>
  </si>
  <si>
    <t>D</t>
  </si>
  <si>
    <t>3,5 = 3,500 [A] _x000d_
"výkaz viz přílohy 104,107" _x000d_
Celkem 3.5 = 3,500_x000d_</t>
  </si>
  <si>
    <t xml:space="preserve">Položka zahrnuje:
- dílenskou dokumentaci, včetně technologického předpisu spojování
- dodání dřeva v požadované kvalitě a výroba konstrukce (vč. pomůcek,  přípravků a prostředků pro výrobu) bez ohledu na náročnost a její objem, dílenská montáž, montážní dokumentace,
- dodání spojovacího materiálu,
- zřízení montážních a dilatačních spojů,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a montážních sestav, včetně dopravy konstrukce z výrobny na stavbu,
- montáž konstrukce na stavbě, včetně montážních prostředků a pomůcek a zednických výpomocí,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ošetření kotevní oblasti proti vzniku trhlin, vlivu povětrnosti a pod.,
- osazení značek, včetně jejich zaměření.
- veškeré úpravy dřeva pro zlepšení jeho užitných vlastností (impregnace, zpevňování a pod.),
- veškeré druhy povrchových úprav,
- zvláštní spojové prostředky, rozebíratelnost konstrukce,
- osazení měřících zařízení a úprav pro ně.
Položka nezahrnuje:
- x</t>
  </si>
  <si>
    <t>"O1+O2:" _x000d_
2,1*5,4*0,3+2,1*4,67*0,3 = 6,344 [A] _x000d_
Celkem 6.344 = 6,344_x000d_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</si>
  <si>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</si>
  <si>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</si>
  <si>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</si>
  <si>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"podsyp:" _x000d_
pod gab.vlevo(zeď) - štěrkodrť 0/32A: 12,5*4,1/3-0,4*12,5+1,1*(0,8+5,5)+1,2*(5,2+6,9+3,3+2,2+36,7+5,6+4,7+3,6+3,4) = 104,933 [A] _x000d_
pod/za gab.vrpravo(stezka) - štěrkodrť 0/32A: 0,44*4,04+1,2*6,9+0,82*(3,3+2,2)+0,67*36,7+0,68*5,6+0,5*4,7+0,32*3,6+0,3*3,4 = 47,487 [B] _x000d_
Celkem: A+B = 152,420 [C] _x000d_
Celkem 152.42 = 152,420_x000d_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</si>
  <si>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</si>
  <si>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56324</t>
  </si>
  <si>
    <t>VOZOVKOVÉ VRSTVY Z VIBROVANÉHO ŠTĚRKU TL. DO 200MM</t>
  </si>
  <si>
    <t>"LOMOVÁ VÝSIVKA FR. 0-8+ŠTĚRKODRŤ ŠDA FR. 0/16 (TL. 0,05+0,15M)" _x000d_
"viz skladba chodníku pro pěší a cyklisty" _x000d_
za O1: 39 = 39,000 [A] _x000d_
za O2: 206 = 206,000 [B] _x000d_
Celkem: A+B = 245,000 [C] _x000d_
Celkem 245 = 245,000_x000d_</t>
  </si>
  <si>
    <t>56334</t>
  </si>
  <si>
    <t>VOZOVKOVÉ VRSTVY ZE ŠTĚRKODRTI TL. DO 200MM</t>
  </si>
  <si>
    <t>"ŠTĚRKODRŤ ŠDA FR. 0/32 (TL.0,2M)" _x000d_
"viz skladba chodníku pro pěší a cyklisty" _x000d_
za O1: 39 = 39,000 [A] _x000d_
za O2:206 = 206,000 [B] _x000d_
Celkem: A+B = 245,000 [C] _x000d_
Celkem 245 = 245,000_x000d_</t>
  </si>
  <si>
    <t>567104</t>
  </si>
  <si>
    <t>VRSTVY PRO OBNOVU A OPRAVY Z KAMENIVA ZPEV CEMENTEM</t>
  </si>
  <si>
    <t>4,2*3,6*0,12 = 1,814 [A] _x000d_
"napojení chodníku pro pěší a cyklisty na pozemní komunikaci II/292" _x000d_
"VIZ PŘÍLOHA 102 - SKLADBA VOZOVKY V POZNÁMKÁCH" _x000d_
"KSC I C8/10 tl. 120 mm" _x000d_
Celkem 1.814 = 1,814_x000d_</t>
  </si>
  <si>
    <t xml:space="preserve"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</si>
  <si>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572211</t>
  </si>
  <si>
    <t>SPOJOVACÍ POSTŘIK Z ASFALTU DO 0,5KG/M2</t>
  </si>
  <si>
    <t>4,2*3,6 = 15,120 [A] _x000d_
"napojení chodníku pro pěší a cyklisty na pozemní komunikaci II/292" _x000d_
"VIZ PŘÍLOHA 102 - SKLADBA VOZOVKY V POZNÁMKÁCH" _x000d_
Celkem 15.12 = 15,120_x000d_</t>
  </si>
  <si>
    <t xml:space="preserve"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</si>
  <si>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5774AE</t>
  </si>
  <si>
    <t>VRSTVY PRO OBNOVU A OPRAVY Z ASF BETONU ACO 11+, 11S</t>
  </si>
  <si>
    <t>4,2*3,6*0,05 = 0,756 [A] _x000d_
"napojení chodníku pro pěší a cyklisty na pozemní komunikaci II/292" _x000d_
"VIZ PŘÍLOHA 102 - SKLADBA VOZOVKY V POZNÁMKÁCH" _x000d_
Celkem 0.756 = 0,756_x000d_</t>
  </si>
  <si>
    <t xml:space="preserve"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</si>
  <si>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5774EI</t>
  </si>
  <si>
    <t>VRSTVY PRO OBNOVU A OPRAVY Z ASF BETONU ACP 22+, 22S</t>
  </si>
  <si>
    <t>4,2*3,6*0,06 = 0,907 [A] _x000d_
"napojení chodníku pro pěší a cyklisty na pozemní komunikaci II/292" _x000d_
"VIZ PŘÍLOHA 102 - SKLADBA VOZOVKY V POZNÁMKÁCH" _x000d_
Celkem 0.907 = 0,907_x000d_</t>
  </si>
  <si>
    <t>5774CH</t>
  </si>
  <si>
    <t>VRSTVY PRO OBNOVU A OPRAVY Z ASF BETONU ACL 22</t>
  </si>
  <si>
    <t>4,2*3,6*0,07 = 1,058 [A] _x000d_
"napojení chodníku pro pěší a cyklisty na pozemní komunikaci II/292" _x000d_
"VIZ PŘÍLOHA 102 - SKLADBA VOZOVKY V POZNÁMKÁCH" _x000d_
Celkem 1.058 = 1,058_x000d_</t>
  </si>
  <si>
    <t>58920</t>
  </si>
  <si>
    <t>VÝPLŇ SPAR MODIFIKOVANÝM ASFALTEM</t>
  </si>
  <si>
    <t>4,5 = 4,500 [A] _x000d_
"asfaltová modif. zílivka " _x000d_
"napojení chodníku pro pěší a cyklisty na pozemní komunikaci II/292" _x000d_
"VIZ PŘÍLOHA 102 - SKLADBA VOZOVKY V POZNÁMKÁCH" _x000d_
Celkem 4.5 = 4,500_x000d_</t>
  </si>
  <si>
    <t>položka zahrnuje: 
- dodávku předepsaného materiálu 
- vyčištění a výplň spar tímto materiálem</t>
  </si>
  <si>
    <t>76793</t>
  </si>
  <si>
    <t>OPLOCENÍ Z RÁMEČKOVÉHO PLETIVA</t>
  </si>
  <si>
    <t>"OCHRANNÁ SÍŤ NA ZÁBRADLÍ" _x000d_
0,45*80,12*1+0,43*80,12*1+0,3*13*2+0,3*10*2+0,45*4,255*1+0,43*4,255*1 = 88,050 [A] _x000d_
"síť bude nerezová" _x000d_
Celkem 88.05 = 88,050_x000d_</t>
  </si>
  <si>
    <t>Položka zahrnuje:
- vlastní pletivo
- rámy, rošty, lišty, kování, podpěrné, závěsné, upevňovací prvky, spojovací a těsnící materiál, pomocný materiál
- kompletní povrchovou úpravu
- ostnatý drát
Položka nezahrnuje:
- sloupky a vzpěry, které se vykazují v samostatných položkách 338**
- podezdívka (272**)
Způsob měření:
- uvažovaná plocha se pak vypočítává po horní hranu drátu</t>
  </si>
  <si>
    <t>9113A3</t>
  </si>
  <si>
    <t>SVODIDLO OCEL SILNIČ JEDNOSTR, ÚROVEŇ ZADRŽ N1, N2 - DEMONTÁŽ S PŘESUNEM</t>
  </si>
  <si>
    <t>P4</t>
  </si>
  <si>
    <t>19,72-16,66 = 3,060 [A] _x000d_
Celkem 3.06 = 3,060_x000d_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</si>
  <si>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</si>
  <si>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912451</t>
  </si>
  <si>
    <t>SVODIDLOVÉ SLOUPKY S DISTANČNÍM KUSEM - DODÁVKA A MONTÁŽ</t>
  </si>
  <si>
    <t>Položka zahrnuje:
- dodávku sloupku s distančním kusem s předepsanou povrchovou úpravou, včetně nutných spojovacích prvků
- osazení sloupku s distančním kusem zaberaněním nebo osazením do betonového bloku (včetně betonového bloků a nutných zemních prací)
Položka nezahrnuje:
- x</t>
  </si>
  <si>
    <t>914161</t>
  </si>
  <si>
    <t>DOPRAVNÍ ZNAČKY ZÁKLADNÍ VELIKOSTI HLINÍKOVÉ FÓLIE TŘ 1 - DODÁVKA A MONTÁŽ</t>
  </si>
  <si>
    <t>OK-ZN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</si>
  <si>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</si>
  <si>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</si>
  <si>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</si>
  <si>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O-ZN</t>
  </si>
  <si>
    <t>3 = 3,000 [A] _x000d_
Celkem 3 = 3,000_x000d_</t>
  </si>
  <si>
    <t>Položka zahrnuje:
- sloupky
- upevňovací zařízení
- osazení (betonová patka, zemní práce)
Položka nezahrnuje:
- x</t>
  </si>
  <si>
    <t>916A1</t>
  </si>
  <si>
    <t>PARKOVACÍ SLOUPKY A ZÁBRANY KOVOVÉ</t>
  </si>
  <si>
    <t>OCHRANNÉ SLOUPKY PROTI VJEZDU: 2 = 2,000 [A] _x000d_
Celkem 2 = 2,000_x000d_</t>
  </si>
  <si>
    <t>Položka zahrnuje:
- dodání zařízení v předepsaném provedení včetně jeho osazení
Položka nezahrnuje:
- x</t>
  </si>
  <si>
    <t>917223</t>
  </si>
  <si>
    <t>SILNIČNÍ A CHODNÍKOVÉ OBRUBY Z BETONOVÝCH OBRUBNÍKŮ ŠÍŘ 100MM</t>
  </si>
  <si>
    <t>"OBRUBNÍK-UKONČENÍ CHODNÍKU V MÍSTĚ PŘEJEZDU" _x000d_
2,5 = 2,500 [A] _x000d_
Celkem 2.5 = 2,500_x000d_</t>
  </si>
  <si>
    <t>Položka zahrnuje:
- dodání a pokládku betonových obrubníků o rozměrech předepsaných zadávací dokumentací
- betonové lože i boční betonovou opěrku
Položka nezahrnuje:
- x</t>
  </si>
  <si>
    <t>91932</t>
  </si>
  <si>
    <t>ZPĚTNÁ MONTÁŽ SVODIDLA OCELOVÉHO SILNIČNÍHO</t>
  </si>
  <si>
    <t>Položka zahrnuje:
- osazení demontovaného zařízení a veškeré nutné práce s tím spojené
- event. nutnou opravu poškozených dílů
- předepsanou povrchovou úpravu
Položka nezahrnuje:
- nezahrnuje demontáž zařízení (vykáže se vpoložce č.9668**)
- nezahrnuje dodávku a montáž nových dílů (vykáže se v položce č.911***)</t>
  </si>
  <si>
    <t>9.1</t>
  </si>
  <si>
    <t>Ostatní konstrukce a práce - DIO</t>
  </si>
  <si>
    <t>915321</t>
  </si>
  <si>
    <t>VODOR DOPRAV ZNAČ Z FÓLIE DOČAS ODSTRANITEL - DOD A POKLÁDKA</t>
  </si>
  <si>
    <t>3,5 = 3,500 [A] _x000d_
Celkem 3.5 = 3,500_x000d_</t>
  </si>
  <si>
    <t>Položka zahrnuje:
- dodání a pokládku předepsané fólie
- předznačení
Položka nezahrnuje:
- x</t>
  </si>
  <si>
    <t>915322</t>
  </si>
  <si>
    <t>VODOR DOPRAV ZNAČ Z FÓLIE DOČAS ODSTRANITEL - ODSTRANĚNÍ</t>
  </si>
  <si>
    <t>P22</t>
  </si>
  <si>
    <t>Položka zahrnuje:
- odstranění značení bez ohledu na způsob provedení (zatření, zbroušení)
- odklizení vzniklé suti
Položka nezahrnuje:
- x</t>
  </si>
  <si>
    <t>916152</t>
  </si>
  <si>
    <t>SEMAFOROVÁ PŘENOSNÁ SOUPRAVA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</si>
  <si>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</si>
  <si>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916153</t>
  </si>
  <si>
    <t>SEMAFOROVÁ PŘENOSNÁ SOUPRAVA - DEMONTÁŽ</t>
  </si>
  <si>
    <t>Položka zahrnuje:
- odstranění, demontáž a odklizení materiálu s odvozem na předepsané místo
Položka nezahrnuje:
- x</t>
  </si>
  <si>
    <t>916159</t>
  </si>
  <si>
    <t>SEMAFOROVÁ PŘENOSNÁ SOUPRAVA - NÁJEMNÉ</t>
  </si>
  <si>
    <t>KSDEN</t>
  </si>
  <si>
    <t>N</t>
  </si>
  <si>
    <t>2*14 = 28,000 [A] _x000d_
Celkem 28 = 28,000_x000d_</t>
  </si>
  <si>
    <t>Položka zahrnuje:
- sazbu za pronájem zařízení
Položka nezahrnuje:
- x
Způsob měření:
- součin počtu zařízení a počtu dní použití.</t>
  </si>
  <si>
    <t>916172</t>
  </si>
  <si>
    <t>KUŽEL SE SVĚTLEM - MONTÁŽ S PŘESUNEM</t>
  </si>
  <si>
    <t>6 = 6,000 [A] _x000d_
Celkem 6 = 6,000_x000d_</t>
  </si>
  <si>
    <t>916173</t>
  </si>
  <si>
    <t>KUŽEL SE SVĚTLEM - DEMONTÁŽ</t>
  </si>
  <si>
    <t>916179</t>
  </si>
  <si>
    <t>KUŽEL SE SVĚTLEM - NÁJEMNÉ</t>
  </si>
  <si>
    <t>6*14 = 84,000 [A] _x000d_
Celkem 84 = 84,000_x000d_</t>
  </si>
  <si>
    <t>916252</t>
  </si>
  <si>
    <t>DOPRAVNÍ KUŽEL Z1 VÝŠ 75CM S FÓLIÍ TŘ 1 -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</si>
  <si>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</si>
  <si>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916253</t>
  </si>
  <si>
    <t>DOPRAVNÍ KUŽEL Z1 VÝŠ 75CM S FÓLIÍ TŘ 1 - DEMONTÁŽ</t>
  </si>
  <si>
    <t>916259</t>
  </si>
  <si>
    <t>DOPRAVNÍ KUŽEL Z1 VÝŠKY 75CM - NÁJEMNÉ</t>
  </si>
  <si>
    <t>14*6 = 84,000 [A] _x000d_
Celkem 84 = 84,000_x000d_</t>
  </si>
  <si>
    <t>916G62</t>
  </si>
  <si>
    <t>PŘENOSNÉ DOPRAVNÍ ZNAČKY ZÁKLAD VEL HLINÍK FÓLIE TŘ 1 - MONTÁŽ S PŘESUNEM</t>
  </si>
  <si>
    <t>Položka zahrnuje:
- dopravu demontované značky z dočasné skládky
- osazení a montáž značky na místě určeném projektem
- nutnou opravu poškozených částí
Položka nezahrnuje:
- dodávku značky</t>
  </si>
  <si>
    <t>916G63</t>
  </si>
  <si>
    <t>PŘENOSNÉ DOPRAVNÍ ZNAČKY ZÁKLAD VEL HLINÍK FÓLIE TŘ 1 - DEMONTÁŽ S PŘESUN</t>
  </si>
  <si>
    <t>916G69</t>
  </si>
  <si>
    <t>PŘENOSNÉ DOPRAVNÍ ZNAČKY ZÁKLADNÍ VELIKOSTI HLINÍKOVÉ FÓLIE TŘ 1 - NÁJEMNÉ</t>
  </si>
  <si>
    <t>12*14 = 168,000 [A] _x000d_
Celkem 168 = 168,000_x000d_</t>
  </si>
  <si>
    <t>Položka zahrnuje:
- sazbu za pronájem přenosných dopravních značek a zařízení
Položka nezahrnuje:
- x
Způsob měření:
- součin počtu značek a počtu dní použití</t>
  </si>
  <si>
    <t>916K12</t>
  </si>
  <si>
    <t>SLOUPKY PŘENOSNÝCH DOPRAVNÍCH ZNAČEK Z OCEL TRUBEK - MONTÁŽ S PŘESUNEM</t>
  </si>
  <si>
    <t>23 = 23,000 [A] _x000d_
Celkem 23 = 23,000_x000d_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</si>
  <si>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</si>
  <si>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916K13</t>
  </si>
  <si>
    <t>SLOUPKY PŘENOSNÝCH DOPRAVNÍCH ZNAČ Z OCEL TRUBEK - DEMONTÁŽ S PŘESUNEM</t>
  </si>
  <si>
    <t>916K19</t>
  </si>
  <si>
    <t>SLOUPKY PŘENOSNÝCH DOPRAVNÍCH ZNAČEK Z OCELOVÝCH TRUBEK - NÁJEMNÉ</t>
  </si>
  <si>
    <t>23*14 = 322,000 [A] _x000d_
Celkem 322 = 322,000_x000d_</t>
  </si>
  <si>
    <t>Položka zahrnuje:
- sazbu za pronájem dopravních značek a zařízení
Položka nezahrnuje:
- x
Způsob měření:
- součin počtu sloupků a počtu dní použití</t>
  </si>
  <si>
    <t>SO 11-30-01</t>
  </si>
  <si>
    <t>81,2*1,8 = 146,160 [A] _x000d_
"ODVOZ NA RECYKLACI, EVIDENČNÍ POLOŽKA_ENVISTONE s.r.o. ulice Na Bělidle543 01 Vrchlabí _TOMAN s.r.o.Dolní Lánov 80543 41 Dolní Lánov" _x000d_
"EVIDENČNÍ POLOŽKA" _x000d_
Celkem 146.16 = 146,160_x000d_</t>
  </si>
  <si>
    <t>"výkaz výměr pro 3 stožáry po 2m3" _x000d_
Celkem 6 = 6,000_x000d_</t>
  </si>
  <si>
    <t>13273</t>
  </si>
  <si>
    <t>HLOUBENÍ RÝH ŠÍŘ DO 2M PAŽ I NEPAŽ TŘ. I</t>
  </si>
  <si>
    <t>"výkaz výměr 290m x 0,35 x 0,8 - trasy mimo mostní konstrukci pro provizorní i definitivní stav" _x000d_
Celkem 81.2 = 81,200_x000d_</t>
  </si>
  <si>
    <t>"výkaz výměr 290m x 0,35 x 0,8 - trasy mimo mostní konstrukci a jámy" _x000d_
Celkem 81.2 = 81,200_x000d_</t>
  </si>
  <si>
    <t>PSV - montážní práce</t>
  </si>
  <si>
    <t>701002</t>
  </si>
  <si>
    <t>ZNAČKOVACÍ TYČ</t>
  </si>
  <si>
    <t>popis položky</t>
  </si>
  <si>
    <t>"výkaz výměr" _x000d_
Celkem 3 = 3,000_x000d_</t>
  </si>
  <si>
    <t>Technická specifikace položky odpovídá příslušné cenové soustavě</t>
  </si>
  <si>
    <t>701003</t>
  </si>
  <si>
    <t>BETONOVÝ OZNAČNÍK</t>
  </si>
  <si>
    <t>"výkaz výměr" _x000d_
Celkem 4 = 4,000_x000d_</t>
  </si>
  <si>
    <t>701005</t>
  </si>
  <si>
    <t>VYHLEDÁVACÍ MARKER ZEMNÍ S MOŽNOSTÍ ZÁPISU</t>
  </si>
  <si>
    <t>popis položky - lomové body trasy</t>
  </si>
  <si>
    <t>"výkaz výměr" _x000d_
Celkem 5 = 5,000_x000d_</t>
  </si>
  <si>
    <t>"výkaz výměr - dle délky tras výkopů" _x000d_
Celkem 290 = 290,000_x000d_</t>
  </si>
  <si>
    <t>702312</t>
  </si>
  <si>
    <t>ZAKRYTÍ KABELŮ VÝSTRAŽNOU FÓLIÍ ŠÍŘKY PŘES 20 DO 40 CM</t>
  </si>
  <si>
    <t>"výkaz výměr - dle délky tras výkopů a žlabů" _x000d_
Celkem 290 = 290,000_x000d_</t>
  </si>
  <si>
    <t>702902</t>
  </si>
  <si>
    <t>ZASYPÁNÍ KABELOVÉHO ŽLABU VRSTVOU Z PŘESÁTÉHO PÍSKU ČI VÝKOPKU SVĚTLÉ ŠÍŘKY PŘES 120 DO 250 MM</t>
  </si>
  <si>
    <t>742P17</t>
  </si>
  <si>
    <t>VYHLEDÁNÍ STÁVAJÍCÍHO KABELU (MĚŘENÍ, SONDA)</t>
  </si>
  <si>
    <t>"výkaz výměr - oba konce a konce úseku trati 2x" _x000d_
Celkem 8 = 8,000_x000d_</t>
  </si>
  <si>
    <t>742Y93</t>
  </si>
  <si>
    <t>BETONOVÝ ZÁKLAD DO ROSTLÉ ZEMINY DO BEDNĚNÍ PRO STOŽÁR / VĚŽ, VČETNĚ OCEL. VÝSTUŽE A STOŽÁROVÉHO POUZDRA / ZÁKLADOVÉ KONSTRUKCE</t>
  </si>
  <si>
    <t>popis položky- základ stožárů pro provizorium</t>
  </si>
  <si>
    <t>"výkaz výměr 3x 1m3 pro každý provizorní stožár" _x000d_
Celkem 3 = 3,000_x000d_</t>
  </si>
  <si>
    <t>75H141</t>
  </si>
  <si>
    <t>STOŽÁR (SLOUP) OCELOVÝ DO 10 M - DODÁVKA</t>
  </si>
  <si>
    <t>popis položky- stožáry pro provizorium</t>
  </si>
  <si>
    <t>"výkaz výměr - 3ks" _x000d_
Celkem 3 = 3,000_x000d_</t>
  </si>
  <si>
    <t>75H14X</t>
  </si>
  <si>
    <t>STOŽÁR (SLOUP) OCELOVÝ - MONTÁŽ</t>
  </si>
  <si>
    <t>"výkaz výměr - dle dodávky" _x000d_
Celkem 3 = 3,000_x000d_</t>
  </si>
  <si>
    <t>75H14Y</t>
  </si>
  <si>
    <t>STOŽÁR (SLOUP) OCELOVÝ - DEMONTÁŽ</t>
  </si>
  <si>
    <t>75H211</t>
  </si>
  <si>
    <t>UPEVNĚNÍ NA OBJEKTU, NÁSTĚNNÁ KONZOLA - DODÁVKA</t>
  </si>
  <si>
    <t>75H21X</t>
  </si>
  <si>
    <t>UPEVNĚNÍ NA OBJEKTU, NÁSTĚNNÁ KONZOLA - MONTÁŽ</t>
  </si>
  <si>
    <t>75H21Y</t>
  </si>
  <si>
    <t>UPEVNĚNÍ NA OBJEKTU, NÁSTĚNNÁ KONZOLA - DEMONTÁŽ</t>
  </si>
  <si>
    <t>"Technická specifikace položky odpovídá příslušné cenové soustavě" _x000d_
Celkem 3 = 3,000_x000d_</t>
  </si>
  <si>
    <t>75H322</t>
  </si>
  <si>
    <t>KABEL ZÁVĚSNÝ METALICKÝ PRŮMĚR ŽÍLY 0,8 MM DO 10XN</t>
  </si>
  <si>
    <t>KMČTYŘKA</t>
  </si>
  <si>
    <t>popis položky- pro provizorium</t>
  </si>
  <si>
    <t>"výkaz výměr - dle délky 80m x 10 čtyřek, položka včetně montáže" _x000d_
Celkem 0.8 = 0,800_x000d_</t>
  </si>
  <si>
    <t>75H32Y</t>
  </si>
  <si>
    <t>KABEL ZÁVĚSNÝ METALICKÝ PRŮMĚR ŽÍLY 0,8 MM - DEMONTÁŽ</t>
  </si>
  <si>
    <t>"výkaz výměr - dle délky 80m" _x000d_
Celkem 80 = 80,000_x000d_</t>
  </si>
  <si>
    <t>75H621</t>
  </si>
  <si>
    <t>ZÁVĚSNÉ OCELOVÉ LANO</t>
  </si>
  <si>
    <t>popis položky- mezi stožáry pro provizorium</t>
  </si>
  <si>
    <t>"výkaz výměr - dle délky překládky + montážní přesahy" _x000d_
Celkem 90 = 90,000_x000d_</t>
  </si>
  <si>
    <t>75H62X</t>
  </si>
  <si>
    <t>ZÁVĚSNÉ OCELOVÉ LANO - MONTÁŽ</t>
  </si>
  <si>
    <t>"výkaz výměr - dle dodávky" _x000d_
Celkem 90 = 90,000_x000d_</t>
  </si>
  <si>
    <t>75H62Y</t>
  </si>
  <si>
    <t>ZÁVĚSNÉ OCELOVÉ LANO - DEMONTÁŽ</t>
  </si>
  <si>
    <t>75I222</t>
  </si>
  <si>
    <t>KABEL ZEMNÍ DVOUPLÁŠŤOVÝ BEZ PANCÍŘE PRŮMĚRU ŽÍLY 0,8 MM DO 25XN</t>
  </si>
  <si>
    <t>"výkaz výměr - 80m zemní část provizoria + 130m nově na most, položka je včetně montáže" _x000d_
Celkem 2.1 = 2,100_x000d_</t>
  </si>
  <si>
    <t>75I22X</t>
  </si>
  <si>
    <t>KABEL ZEMNÍ DVOUPLÁŠŤOVÝ BEZ PANCÍŘE PRŮMĚRU ŽÍLY 0,8 MM - MONTÁŽ</t>
  </si>
  <si>
    <t>popis položky- uložení stávajícího kabelu do nového žlabu - trasy mimo most</t>
  </si>
  <si>
    <t>"výkaz výměr -210m zemní část v délce oprav svršku + 130m nově na most" _x000d_
Celkem 340 = 340,000_x000d_</t>
  </si>
  <si>
    <t>75I22Y</t>
  </si>
  <si>
    <t>KABEL ZEMNÍ DVOUPLÁŠŤOVÝ BEZ PANCÍŘE PRŮMĚRU ŽÍLY 0,8 MM - DEMONTÁŽ</t>
  </si>
  <si>
    <t>"výkaz výměr - 80m zemní část provizoria, 210 m trať ze stávajícího uložení, 130 m most" _x000d_
Celkem 420 = 420,000_x000d_</t>
  </si>
  <si>
    <t>75I712</t>
  </si>
  <si>
    <t>KABEL KLASICKÝ DÁLKOVÝ DVOUPLÁŠŤOVÝ DO 19 ČTYŘEK</t>
  </si>
  <si>
    <t>popis položky- definitivní uložení</t>
  </si>
  <si>
    <t>"výkaz výměr - 130m x 8 čtyřek, položka je včetně montáže" _x000d_
Celkem 1.04 = 1,040_x000d_</t>
  </si>
  <si>
    <t>75I71Y</t>
  </si>
  <si>
    <t>KABEL KLASICKÝ DÁLKOVÝ DVOUPLÁŠŤOVÝ - DEMONTÁŽ</t>
  </si>
  <si>
    <t>popis položky- demontáž stávajícího</t>
  </si>
  <si>
    <t>"výkaz výměr - 130m x 8 čtyřek, položka je včetně montáže" _x000d_
Celkem 130 = 130,000_x000d_</t>
  </si>
  <si>
    <t>75II31</t>
  </si>
  <si>
    <t>SPOJKA DÁLKOVÉHO KABELU DO 100 ŽIL - DODÁVKA</t>
  </si>
  <si>
    <t>popis položky- provizorní a definitivní spojkování na obou stranách</t>
  </si>
  <si>
    <t>"výkaz výměr - 4 ks" _x000d_
Celkem 4 = 4,000_x000d_</t>
  </si>
  <si>
    <t>75II3X</t>
  </si>
  <si>
    <t>SPOJKA DÁLKOVÉHO KABELU DO 100 ŽIL - MONTÁŽ</t>
  </si>
  <si>
    <t>75II3Y</t>
  </si>
  <si>
    <t>SPOJKA DÁLKOVÉHO KABELU DO 100 ŽIL - DEMONTÁŽ</t>
  </si>
  <si>
    <t>popis položky- demontáž provizoria na obou stranách</t>
  </si>
  <si>
    <t>"výkaz výměr - 2 ks" _x000d_
Celkem 2 = 2,000_x000d_</t>
  </si>
  <si>
    <t>75IJ21</t>
  </si>
  <si>
    <t>MĚŘENÍ ZKRÁCENÉ ZÁVĚREČNÉ DÁLKOVÉHO KABELU V OBOU SMĚRECH ZA PROVOZU</t>
  </si>
  <si>
    <t>ČTYŘKA</t>
  </si>
  <si>
    <t>popis položky- měření před zahájením prací i po ukončení</t>
  </si>
  <si>
    <t>"výkaz výměr - 2x 8 čtyřek" _x000d_
Celkem 16 = 16,000_x000d_</t>
  </si>
  <si>
    <t>SO 11-50-01</t>
  </si>
  <si>
    <t xml:space="preserve">"z pol. 11130" _x000d_
5803,997*0,1 = 580,400 [A] _x000d_
"z pol. 11332" _x000d_
523,60-220,14 = 303,460 [B] _x000d_
"z pol. 12373.1" _x000d_
970,28 = 970,280 [C] _x000d_
"z pol. 12373.2" _x000d_
1540,72 = 1540,720 [D] _x000d_
"z  pol. 13173" _x000d_
3,6 = 3,600 [E] _x000d_
"z  pol. 13273" _x000d_
28,273 = 28,273 [F] _x000d_
Celkem: (A+B+C+D+E+F)*1,8 = 6168,119 [G] _x000d_
"ODVOZ NA RECYKLACI, EVIDENČNÍ POLOŽKA" _x000d_
"_ENVISTONE s.r.o. " _x000d_
"ulice Na Bělidle" _x000d_
"543 01 Vrchlabí " _x000d_
"_TOMAN s.r.o." _x000d_
"Dolní Lánov 80" _x000d_
"543 41 Dolní Lánov" _x000d_
Celkem 6168.119 = 6168,119_x000d_</t>
  </si>
  <si>
    <t>148 = 148,000 [A] _x000d_
Celkem 148 = 148,000_x000d_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</si>
  <si>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</si>
  <si>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</si>
  <si>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</si>
  <si>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Sejmutí přerostlého travního drnu ve středu stávající cesty a po okrajích cesty v místě odkopu pro zřízení konstrukčních vrstev v km 0,000 00 – km 0,556 00
Celoplošné sejmutí přerostlého travního drnu v km 0,556 – km 1,138 74. Odvoz na skládku.</t>
  </si>
  <si>
    <t>"km 0,000 00 - km 0,556 00 " _x000d_
1,5*556+1,34*556+1,74*556 = 2546,480 [A] _x000d_
"km 0,556 00 - km 1,138 74" _x000d_
5,59*582,74 = 3257,517 [B] _x000d_
Celkem: A+B = 5803,997 [C] _x000d_
Celkem 5803.997 = 5803,997_x000d_</t>
  </si>
  <si>
    <t xml:space="preserve">včetně vodorovné dopravy  a uložení na skládku</t>
  </si>
  <si>
    <t>11332</t>
  </si>
  <si>
    <t>ODSTRANĚNÍ PODKLADŮ ZPEVNĚNÝCH PLOCH Z KAMENIVA NESTMELENÉHO</t>
  </si>
  <si>
    <t xml:space="preserve">Odstranění stávající polní cesty; km 0,000 00 – km 0,556 00. Průměrná šíře cesty 2,52m. Štěrk, zahliněný štěrk, zemina s příměsí štěrku.  
Odměřeno planimetricky v programu AutoCad ze situačních výkresů, vzorových a pracovních příčných řezů. Částečné využití na zpětné zásypu rýh a jah. Zbývající část bude odvezena na skládku. Výpočet kubarutur je součástí technické zprávy.</t>
  </si>
  <si>
    <t>"km 0,000 00 - km 0,556 00 " _x000d_
523,60 = 523,600 [A] _x000d_
Celkem 523.6 = 523,600_x000d_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</si>
  <si>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</si>
  <si>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</si>
  <si>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</si>
  <si>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Sejmutí ornice v tl. 150 mm po okrajích cesty v místě odkopu pro zřízení konstrukčních vrstev v km 0,000 00 – km 0,556 00. 
Celoplošné sejmutí ornice v km 0,556 – km 1,138 74
Odvoz na mezideponii stavby. Využití na ohumusování podél cesty. Zbývající část bude rozprostřena na okolních pozemcích.</t>
  </si>
  <si>
    <t>"km 0,000 00 - km 0,556 00 " _x000d_
(1,34*556+1,74*556)*0,15 = 256,872 [A] _x000d_
"km 0,556 00 - km 1,138 74" _x000d_
(5,59*582,74)*0,15 = 488,627 [B] _x000d_
Celkem: A+B = 745,499 [C] _x000d_
Celkem 745.499 = 745,499_x000d_</t>
  </si>
  <si>
    <t>12373</t>
  </si>
  <si>
    <t>ODKOP PRO SPOD STAVBU SILNIC A ŽELEZNIC TŘ. I</t>
  </si>
  <si>
    <t>"km 0,000 00 - km 0,556 00 " _x000d_
337,44 = 337,440 [A] _x000d_
"km 0,556 00 - km 1,138 74" _x000d_
632,84 = 632,840 [B] _x000d_
Celkem: A+B = 970,280 [C] _x000d_
Celkem 970.28 = 970,280_x000d_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</si>
  <si>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</si>
  <si>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"km 0,000 00 - km 1,138 74 " _x000d_
4,51*1138,74*0,30 = 1540,715 [A] _x000d_
Celkem 1540.715 = 1540,715_x000d_</t>
  </si>
  <si>
    <t>12573</t>
  </si>
  <si>
    <t>VYKOPÁVKY ZE ZEMNÍKŮ A SKLÁDEK TŘ. I</t>
  </si>
  <si>
    <t>Vykopávky ornice z mezideponie stavby. 
Využití zeminy na zpětné zásypy. Využítí ornice z mezideponie na ohumusování pásu podél cesty. Přebytečná ornice bude rozhrnuta po dohodě na okolních polnostech v místě stavby</t>
  </si>
  <si>
    <t>"z pol. 17411" _x000d_
220,14 = 220,140 [A] _x000d_
"z pol. 12110" _x000d_
745,499 = 745,499 [B] _x000d_
Celkem: A+B = 965,639 [C] _x000d_
Celkem 965.639 = 965,639_x000d_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</si>
  <si>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</si>
  <si>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Výkop pro horskou vpusť příčného propustku v km 0,795</t>
  </si>
  <si>
    <t>"horská vpusť v km 0,795 " _x000d_
2,4*1,5 = 3,600 [A] _x000d_
Celkem 3.6 = 3,600_x000d_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</si>
  <si>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</si>
  <si>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pro zřízení ocelových svodnic
pro výkop propustku v km 0,795
pro stabilizační prahy propustku v km 0,795
pro zajišťovací prahy z lomového kamene propustku v km 0,795
pro dlažbu z lomového kamene propustku v km 0,795
pro odvodňovací tvárnice propustku v km 0,795</t>
  </si>
  <si>
    <t>"pro zřízení ocelových svodnic" _x000d_
0,25*0,2*5*11 = 2,750 [A] _x000d_
"pro výkop propustku v km 0,795" _x000d_
(2,8*7)-(3,14*0,45*0,45/4*7) = 18,487 [B] _x000d_
"pro stabilizační prahy propustku v km 0,795" _x000d_
(0,4*1,1*1,9)*2 = 1,672 [C] _x000d_
"pro zajišťovací prahy z lomového kamene propustku v km 0,795" _x000d_
0,8*(0,3*0,6) = 0,144 [D] _x000d_
"pro dlažbu z lomového kamene propustku v km 0,795" _x000d_
0,8*1 = 0,800 [E] _x000d_
"pro odvodňovací tvárnice propustku v km 0,795" _x000d_
10*0,09+22*0,16 = 4,420 [F] _x000d_
Celkem: A+B+C+D+E+F = 28,273 [G] _x000d_
Celkem 28.273 = 28,273_x000d_</t>
  </si>
  <si>
    <t>V této položce uvažováno uložení hmot na trvalou skládku, přičemž položka obsahuje i veškerou manipulaci na staveništi - odvoz např. přes mezideponie, apod.</t>
  </si>
  <si>
    <t xml:space="preserve">"z pol. 11130" _x000d_
5803,997*0,1 = 580,400 [A] _x000d_
"z pol. 12110" _x000d_
745,99 = 745,990 [B] _x000d_
"z pol. 12373.1" _x000d_
970,28 = 970,280 [C] _x000d_
"z pol. 12373.2" _x000d_
1540,72 = 1540,720 [D] _x000d_
"z  pol. 13173" _x000d_
3,6 = 3,600 [E] _x000d_
"z  pol. 13273" _x000d_
28,273 = 28,273 [F] _x000d_
Celkem: A+B+C+D+E+F = 3869,263 [G] _x000d_
Celkem 3869.263 = 3869,263_x000d_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</si>
  <si>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</si>
  <si>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</si>
  <si>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</si>
  <si>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Zhotovení násypu z nakupovaných zemin Těleso bude tvořeno nenamrzavou vhodnou zeminou dle ČSN 73 6133.</t>
  </si>
  <si>
    <t>"km 0,000 00 - km 0,556 00 " _x000d_
24,18 = 24,180 [A] _x000d_
"km 0,556 00 - km 1,138 74 " _x000d_
85,62 = 85,620 [B] _x000d_
Celkem: A+B = 109,800 [C] _x000d_
Celkem 109.8 = 109,800_x000d_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</si>
  <si>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</si>
  <si>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</si>
  <si>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</si>
  <si>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Únosný podklad pod krajnice – nenamrzavý materiál – zhutněno
Odměřeno planimetricky v programu AutoCad ze situačních výkresů a vzorových příčných řezů.</t>
  </si>
  <si>
    <t>(0,15*0,50)* (38,3) = 2,873 [A] _x000d_
Celkem 2.873 = 2,873_x000d_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</si>
  <si>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</si>
  <si>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Dosypání vyzískané zeminy, šterku podél cesty po zhotovení konstrukčních vrstev cesty
Uvažováno z pol. 11332. Výpočet kubarutur je součástí technické zprávy.</t>
  </si>
  <si>
    <t>"km 0,000 00 - km 0,556 00 " _x000d_
105,68 = 105,680 [A] _x000d_
"km 0,556 00 - km 1,138 74" _x000d_
114,46 = 114,460 [B] _x000d_
Celkem: A+B = 220,140 [C] _x000d_
Celkem 220.14 = 220,140_x000d_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</si>
  <si>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</si>
  <si>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o obsyp příčného propustku v km 0,795 z nakupovaných materiálů</t>
  </si>
  <si>
    <t>"příčný propustek v km 0,795" _x000d_
1,8*7+0,6*1,5 = 13,500 [A] _x000d_
Celkem 13.5 = 13,500_x000d_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</si>
  <si>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</si>
  <si>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</si>
  <si>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</si>
  <si>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Zhutnění zemní pláně 
Zhutnění zemní pláně v místě propustku km 0,795</t>
  </si>
  <si>
    <t>"Zhutnění zemní pláně km 0,000 00 - km 1,138 74 " _x000d_
4,51*1138,74 = 5135,717 [A] _x000d_
"Zhutnění zemní pláně v místě propustku km 0,795" _x000d_
1,1*7 = 7,700 [B] _x000d_
Celkem: A+B = 5143,417 [C] _x000d_
Celkem 5143.417 = 5143,417_x000d_</t>
  </si>
  <si>
    <t>položka zahrnuje úpravu pláně včetně vyrovnání výškových rozdílů. Míru zhutnění určuje projekt.</t>
  </si>
  <si>
    <t>18220</t>
  </si>
  <si>
    <t>ROZPROSTŘENÍ ORNICE VE SVAHU</t>
  </si>
  <si>
    <t>Ohumusování pásu podél cestu v místě zásypů v tl. 150 mm. Využití sejmuté ornice z deponie stavby. Přesun do 1km.</t>
  </si>
  <si>
    <t>"Ohumusování pásu podél cesty v místě zásypů v tl. 150 mm. " _x000d_
"km 0,000 00 - km 0,556 00 " _x000d_
(0,85*556+1,25*556)*0,15 = 175,140 [A] _x000d_
"km 0,556 00 - km 1,138 74 " _x000d_
(0,70*582,74+1,38*582,74)*0,15 = 181,815 [B] _x000d_
Celkem: A+B = 356,955 [C] _x000d_
Celkem 356.955 = 356,955_x000d_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</si>
  <si>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</si>
  <si>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</si>
  <si>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</si>
  <si>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Rozrostření přebytečné ornice na okolních pozemcích v místě stavby.</t>
  </si>
  <si>
    <t>388,544 = 388,544 [A] _x000d_
Celkem 388.544 = 388,544_x000d_</t>
  </si>
  <si>
    <t>Osetí podél cesty po výkopech</t>
  </si>
  <si>
    <t>"Osetí podél cesty po výkopech" _x000d_
0,85*556+1,25*556 = 1167,600 [A] _x000d_
0,70*582,74+1,38*582,74 = 1212,099 [B] _x000d_
Celkem: A+B = 2379,699 [C] _x000d_
Celkem 2379.699 = 2379,699_x000d_</t>
  </si>
  <si>
    <t>Zahrnuje dodání předepsané travní směsi, hydroosev na ornici, zalévání, první pokosení, to vše bez ohledu na sklon terénu</t>
  </si>
  <si>
    <t>Zřízení trativodu z trub DN 160 včetně obsypu. Poloperforovaná trouba.</t>
  </si>
  <si>
    <t>"příčný propustek km 0,795" _x000d_
14,15 = 14,150 [A] _x000d_
Celkem 14.15 = 14,150_x000d_</t>
  </si>
  <si>
    <t>21461E</t>
  </si>
  <si>
    <t>SEPARAČNÍ GEOTEXTILIE DO 500G/M2</t>
  </si>
  <si>
    <t>Separační geotextilie na pláni nebo parapláni, CBR&gt;3kN, dle TP 97</t>
  </si>
  <si>
    <t>"km 0,000 00 - km 1,138 74" _x000d_
4,51*1138,74 = 5135,717 [A] _x000d_
Celkem 5135.717 = 5135,717_x000d_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</si>
  <si>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</si>
  <si>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lože pod dlažbu beton C 30/37 XF3 v min. tl. 100 mm</t>
  </si>
  <si>
    <t>"příčný propustek v km 0,795" _x000d_
"Výtokové čelo " _x000d_
((1,7*2,10) -(3,14*0,45*0,45/4))*0,1 = 0,341 [A] _x000d_
"Opevnění koryta" _x000d_
6,2*0,1 = 0,620 [B] _x000d_
Celkem: A+B = 0,961 [C] _x000d_
Celkem 0.961 = 0,961_x000d_</t>
  </si>
  <si>
    <t>45157</t>
  </si>
  <si>
    <t>PODKLADNÍ A VÝPLŇOVÉ VRSTVY Z KAMENIVA TĚŽENÉHO</t>
  </si>
  <si>
    <t>Štěrkopískové lože pod troubu a stabilizační prahy</t>
  </si>
  <si>
    <t>"příčný propustek v km 0,795" _x000d_
(0,2*1,1*7)+(0,4*0,1*1,9)*2 = 1,692 [A] _x000d_
Celkem 1.692 = 1,692_x000d_</t>
  </si>
  <si>
    <t>opevnění lomovým kamenem tl. 200 mm do betonu min. tl. 100 mm</t>
  </si>
  <si>
    <t>"příčný propustek v km 0,795" _x000d_
"Výtokové čelo " _x000d_
((1,7*2,10) -(3,14*0,45*0,45/4))*0,2 = 0,682 [A] _x000d_
"Opevnění koryta" _x000d_
6,2*0,2 = 1,240 [B] _x000d_
Celkem: A+B = 1,922 [C] _x000d_
Celkem 1.922 = 1,922_x000d_</t>
  </si>
  <si>
    <t>467212</t>
  </si>
  <si>
    <t>STUPNĚ A PRAHY VOD KORYT ZDĚNÉ Z LOM KAM NA MC</t>
  </si>
  <si>
    <t>zajišťovací prahy z lomového kamene
příčný propustek km 0,795</t>
  </si>
  <si>
    <t>"zajišťovací prahy z lomového kamene" _x000d_
8*(0,3*0,6) = 1,440 [A] _x000d_
Celkem 1.44 = 1,440_x000d_</t>
  </si>
  <si>
    <t>položka zahrnuje:
- nutné zemní práce (hloubení rýh apod.)
- dodávku a zdění lomového kamene předepsané frakce na maltu cementovou předepsané kvality do předepsaného tvaru včetně mimostaveništní a vnitrostaveništní dopravy</t>
  </si>
  <si>
    <t>467315</t>
  </si>
  <si>
    <t>STUPNĚ A PRAHY VODNÍCH KORYT Z PROSTÉHO BETONU C30/37</t>
  </si>
  <si>
    <t>příčný propustek v km 0,795</t>
  </si>
  <si>
    <t>"příčný propustek v km 0,795" _x000d_
0,4*1,0*1,7*2 = 1,360 [A] _x000d_
Celkem 1.36 = 1,360_x000d_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</si>
  <si>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</si>
  <si>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21452</t>
  </si>
  <si>
    <t>SANAČNÍ VRSTVY Z KAMENIVA DRCENÉHO</t>
  </si>
  <si>
    <t>Sanace aktivní zóny zemní pláně. Štěrkodrť ŠDa fr. 0/125 dle ČSN 73 6126-1 v tl. 300 mm. Čerpání se souhlasem TDI dle provedených SZZ.</t>
  </si>
  <si>
    <t>56330</t>
  </si>
  <si>
    <t>VOZOVKOVÉ VRSTVY ZE ŠTĚRKODRTI</t>
  </si>
  <si>
    <t>"km 0,000 00 - km 1,138 74 " _x000d_
3,70*1138,74*0,15 = 632,001 [A] _x000d_
Celkem 632.001 = 632,001_x000d_</t>
  </si>
  <si>
    <t>"km 0,000 00 - km 1,138 74" _x000d_
4,20*1138,74*0,25 = 1195,677 [A] _x000d_
Celkem 1195.677 = 1195,677_x000d_</t>
  </si>
  <si>
    <t>56960</t>
  </si>
  <si>
    <t>ZPEVNĚNÍ KRAJNIC Z RECYKLOVANÉHO MATERIÁLU</t>
  </si>
  <si>
    <t>Dosypání krajnice z frézingu 0-22 v tl. 0,15m. Příčný propustek v km 0,795. Nakupovaný materiál.</t>
  </si>
  <si>
    <t>"Příčný propustek v km 0,795" _x000d_
25*0,15 = 3,750 [A] _x000d_
Celkem 3.75 = 3,750_x000d_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</si>
  <si>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</si>
  <si>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57632</t>
  </si>
  <si>
    <t>POSYP LOMOVÝMI VÝSIVKAMI 10KG/M2</t>
  </si>
  <si>
    <t>Zavibrování lomové výsivky fr. 0-8 v množství 25kg/m2</t>
  </si>
  <si>
    <t>"km 0,000 00 - km 1,138 74 " _x000d_
3,51*1138,74*2,5 = 9992,444 [A] _x000d_
Celkem 9992.444 = 9992,444_x000d_</t>
  </si>
  <si>
    <t>- dodání kameniva předepsané kvality a zrnitosti
- posyp předepsaným množstvím</t>
  </si>
  <si>
    <t>702232</t>
  </si>
  <si>
    <t>KABELOVÁ CHRÁNIČKA ZEMNÍ DĚLENÁ DN PŘES 100 DO 200 MM</t>
  </si>
  <si>
    <t>Chránička půlená. Stávající kabel CETIN 
Odměřeno planimetricky v programu AutoCad ze situačních výkresů a vzorových příčných řezů.</t>
  </si>
  <si>
    <t>9 = 9,000 [A] _x000d_
Celkem 9 = 9,000_x000d_</t>
  </si>
  <si>
    <t>1. Položka obsahuje:
 – přípravu podkladu pro osazení
2. Položka neobsahuje:
 X
3. Způsob měření:
Měří se metr délkový.</t>
  </si>
  <si>
    <t>89722</t>
  </si>
  <si>
    <t>VPUSŤ KANALIZAČNÍ HORSKÁ KOMPLETNÍ Z BETON DÍLCŮ</t>
  </si>
  <si>
    <t>Prefabrikovaná horská vpusť; vnitřní půdorysné rozměry 1200x600 mm včetně vyrovnávacího prstence, zákrytové desky s mříží a navrtávky. Nátoková strana propustku v km 0,795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</si>
  <si>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</si>
  <si>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899523</t>
  </si>
  <si>
    <t>OBETONOVÁNÍ POTRUBÍ Z PROSTÉHO BETONU DO C16/20</t>
  </si>
  <si>
    <t>obetonování potrubí betonem C 16/20 S1, příčný propustek v km 0,795
Odměřeno planimetricky v programu AutoCad ze situačních výkresů a vzorových příčných řezů.</t>
  </si>
  <si>
    <t>"obetonování potrubí betonem C 16/20 S1, příčný propustek v km 0,795" _x000d_
0,6*7 = 4,200 [A] _x000d_
Celkem 4.2 = 4,200_x000d_</t>
  </si>
  <si>
    <t>9183B3</t>
  </si>
  <si>
    <t>PROPUSTY Z TRUB DN 400MM PLASTOVÝCH</t>
  </si>
  <si>
    <t>plastová korugovaná trouba DN 400 SN 16 
příčný propustek v km 0,795</t>
  </si>
  <si>
    <t>"příčný propustek v km 0,795" _x000d_
7 = 7,000 [A] _x000d_
Celkem 7 = 7,000_x000d_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</si>
  <si>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</si>
  <si>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935212</t>
  </si>
  <si>
    <t>PŘÍKOPOVÉ ŽLABY Z BETON TVÁRNIC ŠÍŘ DO 600MM DO BETONU TL 100MM</t>
  </si>
  <si>
    <t>Příkopové tvárnice u příčného propustku v km 0.795</t>
  </si>
  <si>
    <t>"km 0.795" _x000d_
10+22 = 32,000 [A] _x000d_
Celkem 32 = 32,000_x000d_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</si>
  <si>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</si>
  <si>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935711</t>
  </si>
  <si>
    <t>SVODNICE PRO PŘEVEDENÍ VODY OCELOVÁ DO ŠTĚRKOPÍSKU</t>
  </si>
  <si>
    <t>Ocelová svodnice vč. úpravy vtoku a výtoku</t>
  </si>
  <si>
    <t>11*5 = 55,000 [A] _x000d_
Celkem 55 = 55,000_x000d_</t>
  </si>
  <si>
    <t>položka zahrnuje:
- dodání a uložení předepsaného svodnice v požadované kvalitě, tvaru a šířce
- dodání a rozprostření lože z předepsaného materiálu v předepsané tloušťce a šířce
- úpravu napojení a ukončení
- vnitrostaveništní i mimostaveništní dopravu</t>
  </si>
  <si>
    <t>SO 11-50-02</t>
  </si>
  <si>
    <t xml:space="preserve"> _x000d_
"z pol. 11130" _x000d_
55,148 = 55,148 [A] _x000d_
"z pol. 11332" _x000d_
74,380-16,70 = 57,680 [B] _x000d_
"z pol. 12373.1" _x000d_
69,170 = 69,170 [C] _x000d_
"z pol. 12373.2" _x000d_
165,443 = 165,443 [D] _x000d_
"z  pol. 13273" _x000d_
0,90 = 0,900 [E] _x000d_
Celkem: (A+B+C+D+E)*1,8*0,7 = 438,910 [F] _x000d_
"ODVOZ NA RECYKLACI, EVIDENČNÍ POLOŽKA_ENVISTONE s.r.o. ulice Na Bělidle543 01 Vrchlabí _TOMAN s.r.o.Dolní Lánov 80543 41 Dolní Lánov" _x000d_
"EVIDENČNÍ POLOŽKA" _x000d_
Celkem 438,910 = 438,910_x000d_</t>
  </si>
  <si>
    <t>910</t>
  </si>
  <si>
    <t xml:space="preserve">"z pol. 11130" _x000d_
55,148 = 55,148 [A] _x000d_
"z pol. 11332" _x000d_
74,380-16,70 = 57,680 [B] _x000d_
"z pol. 12373.1" _x000d_
69,170 = 69,170 [C] _x000d_
"z pol. 12373.2" _x000d_
165,443 = 165,443 [D] _x000d_
"z  pol. 13273" _x000d_
0,90 = 0,900 [E] _x000d_
Celkem: (A+B+C+D+E)*1,8*0,3 = 188,104 [F] _x000d_
"ODPAD S-OO_ODVOZ  NA SKLÁDKU KOŠŤÁLOV - MARIUS PEDERSEN" _x000d_
"EVIDENČNÍ POLOŽKA" _x000d_
Celkem 188,104 = 188,104_x000d_</t>
  </si>
  <si>
    <t>Sejmutí přerostlého travního drnu ve středu stávající cesty a po okrajích cesty v místě odkopu pro zřízení konstrukčních vrstev v km 1,138 74 – km 1,246 24. Odvoz na skládku.</t>
  </si>
  <si>
    <t>"km 1,138 74 - km 1,246 24 " _x000d_
1,0*107,5+1,94*107,5+2,19*107,5 = 551,475 [A] _x000d_
Celkem 551.475 = 551,475_x000d_</t>
  </si>
  <si>
    <t>Odstranění stávající polní cesty; km 1,138 74 – km 1,246 24. Průměrná šíře cesty 2,01m. Štěrk, zahliněný štěrk, zemina s příměsí štěrku.
Odměřeno planimetricky v programu AutoCad ze situačních výkresů, vzorových a pracovních příčných řezů. Částečné využití na zpětné zásypy rýh a jah. Zbývající část bude odvezena na skládku. Výpočet kubarutur je součástí technické zprávy.</t>
  </si>
  <si>
    <t>"km 1,138 74 - km 1,246 24 " _x000d_
74,38 = 74,380 [A] _x000d_
Celkem 74.38 = 74,380_x000d_</t>
  </si>
  <si>
    <t>Sejmutí ornice nebo lesní půdy v tl. 150 mm po okrajích cesty v místě odkopu pro zřízení konstrukčních vrstev v km 1,138 74 – km 1,246 24. 
Odvoz na mezideponii stavby. Využití na ohumusování podél cesty. Zbývající část bude rozprostřena na okolních pozemcích.</t>
  </si>
  <si>
    <t>"km 1,138 74 - km 1,246 24 " _x000d_
(1,94*107,5+2,19*107,5)*0,15 = 66,596 [A] _x000d_
Celkem 66.596 = 66,596_x000d_</t>
  </si>
  <si>
    <t>"km 1,138 74 - km 1,246 24 " _x000d_
69,17 = 69,170 [A] _x000d_
Celkem 69.17 = 69,170_x000d_</t>
  </si>
  <si>
    <t>"km 1,138 74 - km 1,246 24 138 74 " _x000d_
5,13*107,5*0,30 = 165,443 [A] _x000d_
Celkem 165.443 = 165,443_x000d_</t>
  </si>
  <si>
    <t>"z pol. 17411" _x000d_
16,70 = 16,700 [A] _x000d_
"z pol. 12110" _x000d_
66,596 = 66,596 [B] _x000d_
Celkem: A+B = 83,296 [C] _x000d_
Celkem 83.296 = 83,296_x000d_</t>
  </si>
  <si>
    <t>pro zřízení ocelových svodnic</t>
  </si>
  <si>
    <t>"pro zřízení ocelových svodnic" _x000d_
(0,25*0,2*18) = 0,900 [A] _x000d_
Celkem 0.9 = 0,900_x000d_</t>
  </si>
  <si>
    <t xml:space="preserve">"z pol. 11130" _x000d_
55,148 = 55,148 [A] _x000d_
"z pol. 12110" _x000d_
66,596 = 66,596 [B] _x000d_
"z pol. 12373.1" _x000d_
69,170 = 69,170 [C] _x000d_
"z pol. 12373.2" _x000d_
165,443 = 165,443 [D] _x000d_
"z  pol. 13273" _x000d_
0,90 = 0,900 [E] _x000d_
Celkem: A+B+C+D+E = 357,257 [F] _x000d_
Celkem 357.257 = 357,257_x000d_</t>
  </si>
  <si>
    <t>"km 1,138 74 - km 1,246 24 " _x000d_
16,70 = 16,700 [A] _x000d_
Celkem 16.7 = 16,700_x000d_</t>
  </si>
  <si>
    <t>Zhutnění zemní pláně</t>
  </si>
  <si>
    <t xml:space="preserve">"Zhutnění zemní pláně v km 1,138 74 - km 1,246 24  " _x000d_
5,13*107,50 = 551,475 [A] _x000d_
Celkem 551.475 = 551,475_x000d_</t>
  </si>
  <si>
    <t>"Ohumusování pásu podél cesty v místě zásypů v tl. 150 mm. " _x000d_
"km 1,138 74 - km 1,246 24 " _x000d_
(0,88*107,50+1,16*107,50)*0,15 = 32,895 [A] _x000d_
Celkem 32.895 = 32,895_x000d_</t>
  </si>
  <si>
    <t>33,701 = 33,701 [A] _x000d_
Celkem 33.701 = 33,701_x000d_</t>
  </si>
  <si>
    <t>"Osetí podél cesty po výkopech" _x000d_
"km 1,138 74 - km 1,246 24 " _x000d_
0,88*107,50+1,16*107,50 = 219,300 [A] _x000d_
Celkem 219.3 = 219,300_x000d_</t>
  </si>
  <si>
    <t>"km 1,138 74 - km 1,246 24 " _x000d_
5,13*107,50 = 551,475 [A] _x000d_
Celkem 551.475 = 551,475_x000d_</t>
  </si>
  <si>
    <t>"km 1,138 74 - km 1,246 24 " _x000d_
5,13*107,50*0,30 = 165,443 [A] _x000d_
Celkem 165.443 = 165,443_x000d_</t>
  </si>
  <si>
    <t>"km 1,138 74 - km 1,246 24 " _x000d_
4,33*107,50*0,15 = 69,821 [A] _x000d_
Celkem 69.821 = 69,821_x000d_</t>
  </si>
  <si>
    <t>"km 1,138 74 - km 1,246 24 " _x000d_
4,83*107,50*0,25 = 129,806 [A] _x000d_
Celkem 129.806 = 129,806_x000d_</t>
  </si>
  <si>
    <t>"km 1,138 74 - km 1,246 24 138 74 " _x000d_
4,13*107,5*2,5 = 1109,938 [A] _x000d_
Celkem 1109.938 = 1109,938_x000d_</t>
  </si>
  <si>
    <t>5+7+6 = 18,000 [A] _x000d_
Celkem 18 = 18,000_x000d_</t>
  </si>
  <si>
    <t>SO 98-98</t>
  </si>
  <si>
    <t>VSEOB009</t>
  </si>
  <si>
    <t>Geodetické práce v rámci geodetické vytyčovací sítě stavby</t>
  </si>
  <si>
    <t>Souhrn geodetických činností při zřizování a vedení bodů geodetické vytyčovací sítě stavby. v předepsaném rozsahu a počtu dle VTP a ZTP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</si>
  <si>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činností._x000d_
Zřízení a vedení bodů geodetických mikrosíti je součástí nákladů příslušných stavebních objektů, pro které je v projektu stanoveno jejich vybudování a není součástní nákladu této položky.</t>
  </si>
  <si>
    <t>VSEOB010</t>
  </si>
  <si>
    <t>Stabilizace bodů geodetické vytyčovací sítě</t>
  </si>
  <si>
    <t>v předepsaném rozsahu a počtu dle VTP a ZTP - od stupně PDPS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</si>
  <si>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atd.)._x000d_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</si>
  <si>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</si>
  <si>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</si>
  <si>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</si>
  <si>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</si>
  <si>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>&lt;vv&gt;&lt;r&gt;&lt;t&gt;&lt;vv&gt;&lt;r&gt;&lt;t&gt;&lt;/t&gt;&lt;/r&gt;&lt;/vv&gt; &lt;/t&gt;&lt;v&gt;1.000000&lt;/v&gt;&lt;vy&gt;A&lt;/vy&gt;&lt;/r&gt;&lt;/vv&gt; 1.000000 = 1,000 [A] _x000d_
Celkem 1 = 1,000_x000d_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</si>
  <si>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</si>
  <si>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</si>
  <si>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</si>
  <si>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</si>
  <si>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</si>
  <si>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</si>
  <si>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</si>
  <si>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</si>
  <si>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</si>
  <si>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</si>
  <si>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</si>
  <si>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_x000d_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</si>
  <si>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</si>
  <si>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</si>
  <si>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</si>
  <si>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úřadu._x000d_
Položka zahrnuje  všechny nezbytné práce, náklady a zařízení  včetně  všech doprav a pomocného materiálu nutných  pro uskutečnění dané činnosti.</t>
  </si>
  <si>
    <t>VSEOB006</t>
  </si>
  <si>
    <t>NÁJMY HRAZENÉ ZHOTOVITELEM</t>
  </si>
  <si>
    <t>Pronájmy pozemků pro účely stavby v období dle harmonogramu stavby</t>
  </si>
  <si>
    <t>Pronájmy pozemků pro účely stavby v období dle harmonogramu stavby - včetně všech příslušných poplatků vyplývajících z užívání pozemků.</t>
  </si>
  <si>
    <t>VSEOB007</t>
  </si>
  <si>
    <t>Exkurze</t>
  </si>
  <si>
    <t>Exkurze dle zákona o zadávání veřejných zakázek</t>
  </si>
  <si>
    <t>"Předpoklad 1 exkurze v době realizace stavby" _x000d_
Celkem 1 = 1,000_x000d_</t>
  </si>
  <si>
    <t>Položka zahrnuje veškeré činnosti nezbytné pro zajištění exkurze. Veškerá požadavky na rozsah exkurzí je dán smlouvou o dílo.</t>
  </si>
  <si>
    <t>Publicita</t>
  </si>
  <si>
    <t>VSEOB008</t>
  </si>
  <si>
    <t>Publicita stavby</t>
  </si>
  <si>
    <t>Kompletní zajištění publicity stavby, dle rozsahu stanoveném v ZTP/VTP</t>
  </si>
  <si>
    <t>SO 90-90</t>
  </si>
  <si>
    <t>z SO 11-20-01 1099.778 = 1099,778 [A]_x000d_
z SO 11-23-01 411.871 = 411,871 [B]_x000d_
z SO 11-30-01 146.160 = 146,160 [C]_x000d_
z SO 11-50-01 6168.119 = 6168,119 [E]_x000d_
z SO 11-50-02 438.910 = 438,910 [F]_x000d_
Mezisoučet = 8264,838 [G]_x000d_
"100% ODVOZ NA RECYKLACI" _x000d_
"_ENVISTONE s.r.o. " _x000d_
"ulice Na Bělidle" _x000d_
"543 01 Vrchlabí " _x000d_
"_TOMAN s.r.o." _x000d_
"Dolní Lánov 80" _x000d_
"543 41 Dolní Lánov" _x000d_</t>
  </si>
  <si>
    <t xml:space="preserve">z SO 11-50-02 188.104 = 188,104 [A]_x000d_
"ODPAD S-OO_ ODVOZ  NA SKLÁDKU KOŠŤÁLOV - MARIUS PEDERSEN" _x000d_</t>
  </si>
  <si>
    <t>R015112</t>
  </si>
  <si>
    <t>"__SO 11-00-01" _x000d_
1354,700 = 1354,700 [A] _x000d_
"100% ODVOZ NA RECYKLACI" _x000d_
"_ENVISTONE s.r.o. " _x000d_
"ulice Na Bělidle" _x000d_
"543 01 Vrchlabí " _x000d_
"_TOMAN s.r.o." _x000d_
"Dolní Lánov 80" _x000d_
"543 41 Dolní Lánov" _x000d_
Celkem 1354.7 = 1354,700_x000d_</t>
  </si>
  <si>
    <t>1. Položka obsahuje:
 – veškeré poplatky provozovateli skládky, recyklační linky nebo jiného zařízení na zpracování nebo likvidaci odpadů související s převzetím, uložením, zpracováním nebo likvidací odpadu
 – náklady spojené s dopravou odpadu z místa stavby na místo převzetí provozovatelem skládky, recyklační linky nebo jiného zařízení na zpracování nebo likvidaci odpadů
2. Položka neobsahuje:
X
3. Způsob měření:
Tunou se rozumí hmotnost odpadu vytříděného v souladu se zákonem č. 541/2020 Sb., o nakládání s odpady, v platném znění.</t>
  </si>
  <si>
    <t>R015113</t>
  </si>
  <si>
    <t>"__SO 11-00-01" _x000d_
163,4 = 163,400 [A] _x000d_
"100% ODVOZ NA RECYKLACI" _x000d_
"_ENVISTONE s.r.o. " _x000d_
"ulice Na Bělidle" _x000d_
"543 01 Vrchlabí " _x000d_
"_TOMAN s.r.o." _x000d_
"Dolní Lánov 80" _x000d_
"543 41 Dolní Lánov" _x000d_
Celkem 163.4 = 163,400_x000d_</t>
  </si>
  <si>
    <t>"__SO 11-00-01" _x000d_
5*2,4 = 12,000 [A] _x000d_
"__SO 11-20-01" _x000d_
0,9*2,5 = 2,250 [B] _x000d_
Celkem: A+B = 14,250 [C] _x000d_
"100% ODVOZ NA RECYKLACI" _x000d_
"_ENVISTONE s.r.o. " _x000d_
"ulice Na Bělidle" _x000d_
"543 01 Vrchlabí " _x000d_
"_TOMAN s.r.o." _x000d_
"Dolní Lánov 80" _x000d_
"543 41 Dolní Lánov" _x000d_
Celkem 14.25 = 14,250_x000d_</t>
  </si>
  <si>
    <t>R015250</t>
  </si>
  <si>
    <t>"__SO 11-00-01" _x000d_
0,079 = 0,079 [A] _x000d_
"ODVOZ DO SBĚRNÉHO DVORA" _x000d_
"Marius Pedersen a.s" _x000d_
"provozovna Vrchlabí" _x000d_
"Na Bělidle 1463" _x000d_
"Vrchlabí 543 01" _x000d_
Celkem 0.079 = 0,079_x000d_</t>
  </si>
  <si>
    <t>R015260</t>
  </si>
  <si>
    <t>"__SO 11-00-01" _x000d_
0,109 = 0,109 [A] _x000d_
"ODVOZ DO SBĚRNÉHO DVORA" _x000d_
"Marius Pedersen a.s" _x000d_
"provozovna Vrchlabí" _x000d_
"Na Bělidle 1463" _x000d_
"Vrchlabí 543 01" _x000d_
Celkem 0.109 = 0,109_x000d_</t>
  </si>
  <si>
    <t>"__SO 11-20-01" _x000d_
660.363 = 660,363 [A] _x000d_
"ODVOZ NA RECYKLACI, EVIDENČNÍ POLOŽKA_ENVISTONE s.r.o. ulice Na Bělidle543 01 Vrchlabí _TOMAN s.r.o.Dolní Lánov 80543 41 Dolní Lánov" _x000d_
Celkem 660.363 = 660,363_x000d_</t>
  </si>
  <si>
    <t>R015520</t>
  </si>
  <si>
    <t>"__SO 11-00-01" _x000d_
37,28 = 37,280 [A] _x000d_
"ODVOZ DO SBĚRNÉHO DVORA" _x000d_
"Marius Pedersen a.s" _x000d_
"provozovna Vrchlabí" _x000d_
"Na Bělidle 1463" _x000d_
"Vrchlabí 543 01" _x000d_
Celkem 37.28 = 37,280_x000d_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</si>
</sst>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C10+C13+C16+C19+C22+C24</f>
        <v>0</v>
      </c>
    </row>
    <row r="7" ht="13">
      <c r="B7" s="7" t="s">
        <v>5</v>
      </c>
      <c r="C7" s="8">
        <f>E10+E13+E16+E19+E22+E24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C11+C12</f>
        <v>0</v>
      </c>
      <c r="D10" s="11">
        <f>D11+D12</f>
        <v>0</v>
      </c>
      <c r="E10" s="11">
        <f>C10+D10</f>
        <v>0</v>
      </c>
      <c r="F10" s="12">
        <f>F11+F12</f>
        <v>0</v>
      </c>
    </row>
    <row r="11">
      <c r="A11" s="10" t="s">
        <v>14</v>
      </c>
      <c r="B11" s="10" t="s">
        <v>15</v>
      </c>
      <c r="C11" s="11">
        <f>'SO 11-00-01'!M8</f>
        <v>0</v>
      </c>
      <c r="D11" s="11">
        <f>SUMIFS('SO 11-00-01'!O:O,'SO 11-00-01'!A:A,"P")</f>
        <v>0</v>
      </c>
      <c r="E11" s="11">
        <f>C11+D11</f>
        <v>0</v>
      </c>
      <c r="F11" s="12">
        <f>'SO 11-00-01'!T7</f>
        <v>0</v>
      </c>
    </row>
    <row r="12">
      <c r="A12" s="10" t="s">
        <v>16</v>
      </c>
      <c r="B12" s="10" t="s">
        <v>17</v>
      </c>
      <c r="C12" s="11">
        <f>'SO 11-00-01.01'!M8</f>
        <v>0</v>
      </c>
      <c r="D12" s="11">
        <f>SUMIFS('SO 11-00-01.01'!O:O,'SO 11-00-01.01'!A:A,"P")</f>
        <v>0</v>
      </c>
      <c r="E12" s="11">
        <f>C12+D12</f>
        <v>0</v>
      </c>
      <c r="F12" s="12">
        <f>'SO 11-00-01.01'!T7</f>
        <v>0</v>
      </c>
    </row>
    <row r="13">
      <c r="A13" s="10" t="s">
        <v>18</v>
      </c>
      <c r="B13" s="10" t="s">
        <v>19</v>
      </c>
      <c r="C13" s="11">
        <f>C14+C15</f>
        <v>0</v>
      </c>
      <c r="D13" s="11">
        <f>D14+D15</f>
        <v>0</v>
      </c>
      <c r="E13" s="11">
        <f>C13+D13</f>
        <v>0</v>
      </c>
      <c r="F13" s="12">
        <f>F14+F15</f>
        <v>0</v>
      </c>
    </row>
    <row r="14">
      <c r="A14" s="10" t="s">
        <v>20</v>
      </c>
      <c r="B14" s="10" t="s">
        <v>21</v>
      </c>
      <c r="C14" s="11">
        <f>'SO 11-20-01'!M8</f>
        <v>0</v>
      </c>
      <c r="D14" s="11">
        <f>SUMIFS('SO 11-20-01'!O:O,'SO 11-20-01'!A:A,"P")</f>
        <v>0</v>
      </c>
      <c r="E14" s="11">
        <f>C14+D14</f>
        <v>0</v>
      </c>
      <c r="F14" s="12">
        <f>'SO 11-20-01'!T7</f>
        <v>0</v>
      </c>
    </row>
    <row r="15">
      <c r="A15" s="10" t="s">
        <v>22</v>
      </c>
      <c r="B15" s="10" t="s">
        <v>23</v>
      </c>
      <c r="C15" s="11">
        <f>'SO 11-20-02'!M8</f>
        <v>0</v>
      </c>
      <c r="D15" s="11">
        <f>SUMIFS('SO 11-20-02'!O:O,'SO 11-20-02'!A:A,"P")</f>
        <v>0</v>
      </c>
      <c r="E15" s="11">
        <f>C15+D15</f>
        <v>0</v>
      </c>
      <c r="F15" s="12">
        <f>'SO 11-20-02'!T7</f>
        <v>0</v>
      </c>
    </row>
    <row r="16">
      <c r="A16" s="10" t="s">
        <v>24</v>
      </c>
      <c r="B16" s="10" t="s">
        <v>25</v>
      </c>
      <c r="C16" s="11">
        <f>C17+C18</f>
        <v>0</v>
      </c>
      <c r="D16" s="11">
        <f>D17+D18</f>
        <v>0</v>
      </c>
      <c r="E16" s="11">
        <f>C16+D16</f>
        <v>0</v>
      </c>
      <c r="F16" s="12">
        <f>F17+F18</f>
        <v>0</v>
      </c>
    </row>
    <row r="17">
      <c r="A17" s="10" t="s">
        <v>26</v>
      </c>
      <c r="B17" s="10" t="s">
        <v>27</v>
      </c>
      <c r="C17" s="11">
        <f>'SO 11-23-01'!M8</f>
        <v>0</v>
      </c>
      <c r="D17" s="11">
        <f>SUMIFS('SO 11-23-01'!O:O,'SO 11-23-01'!A:A,"P")</f>
        <v>0</v>
      </c>
      <c r="E17" s="11">
        <f>C17+D17</f>
        <v>0</v>
      </c>
      <c r="F17" s="12">
        <f>'SO 11-23-01'!T7</f>
        <v>0</v>
      </c>
    </row>
    <row r="18">
      <c r="A18" s="10" t="s">
        <v>28</v>
      </c>
      <c r="B18" s="10" t="s">
        <v>29</v>
      </c>
      <c r="C18" s="11">
        <f>'SO 11-30-01'!M8</f>
        <v>0</v>
      </c>
      <c r="D18" s="11">
        <f>SUMIFS('SO 11-30-01'!O:O,'SO 11-30-01'!A:A,"P")</f>
        <v>0</v>
      </c>
      <c r="E18" s="11">
        <f>C18+D18</f>
        <v>0</v>
      </c>
      <c r="F18" s="12">
        <f>'SO 11-30-01'!T7</f>
        <v>0</v>
      </c>
    </row>
    <row r="19">
      <c r="A19" s="10" t="s">
        <v>30</v>
      </c>
      <c r="B19" s="10" t="s">
        <v>31</v>
      </c>
      <c r="C19" s="11">
        <f>C20+C21</f>
        <v>0</v>
      </c>
      <c r="D19" s="11">
        <f>D20+D21</f>
        <v>0</v>
      </c>
      <c r="E19" s="11">
        <f>C19+D19</f>
        <v>0</v>
      </c>
      <c r="F19" s="12">
        <f>F20+F21</f>
        <v>0</v>
      </c>
    </row>
    <row r="20">
      <c r="A20" s="10" t="s">
        <v>32</v>
      </c>
      <c r="B20" s="10" t="s">
        <v>33</v>
      </c>
      <c r="C20" s="11">
        <f>'SO 11-50-01'!M8</f>
        <v>0</v>
      </c>
      <c r="D20" s="11">
        <f>SUMIFS('SO 11-50-01'!O:O,'SO 11-50-01'!A:A,"P")</f>
        <v>0</v>
      </c>
      <c r="E20" s="11">
        <f>C20+D20</f>
        <v>0</v>
      </c>
      <c r="F20" s="12">
        <f>'SO 11-50-01'!T7</f>
        <v>0</v>
      </c>
    </row>
    <row r="21">
      <c r="A21" s="10" t="s">
        <v>34</v>
      </c>
      <c r="B21" s="10" t="s">
        <v>35</v>
      </c>
      <c r="C21" s="11">
        <f>'SO 11-50-02'!M8</f>
        <v>0</v>
      </c>
      <c r="D21" s="11">
        <f>SUMIFS('SO 11-50-02'!O:O,'SO 11-50-02'!A:A,"P")</f>
        <v>0</v>
      </c>
      <c r="E21" s="11">
        <f>C21+D21</f>
        <v>0</v>
      </c>
      <c r="F21" s="12">
        <f>'SO 11-50-02'!T7</f>
        <v>0</v>
      </c>
    </row>
    <row r="22">
      <c r="A22" s="10" t="s">
        <v>36</v>
      </c>
      <c r="B22" s="10" t="s">
        <v>37</v>
      </c>
      <c r="C22" s="11">
        <f>C23</f>
        <v>0</v>
      </c>
      <c r="D22" s="11">
        <f>D23</f>
        <v>0</v>
      </c>
      <c r="E22" s="11">
        <f>C22+D22</f>
        <v>0</v>
      </c>
      <c r="F22" s="12">
        <f>F23</f>
        <v>0</v>
      </c>
    </row>
    <row r="23">
      <c r="A23" s="10" t="s">
        <v>38</v>
      </c>
      <c r="B23" s="10" t="s">
        <v>39</v>
      </c>
      <c r="C23" s="11">
        <f>'SO 98-98'!M8</f>
        <v>0</v>
      </c>
      <c r="D23" s="11">
        <f>SUMIFS('SO 98-98'!O:O,'SO 98-98'!A:A,"P")</f>
        <v>0</v>
      </c>
      <c r="E23" s="11">
        <f>C23+D23</f>
        <v>0</v>
      </c>
      <c r="F23" s="12">
        <f>'SO 98-98'!T7</f>
        <v>0</v>
      </c>
    </row>
    <row r="24">
      <c r="A24" s="10" t="s">
        <v>40</v>
      </c>
      <c r="B24" s="10" t="s">
        <v>41</v>
      </c>
      <c r="C24" s="11">
        <f>C25</f>
        <v>0</v>
      </c>
      <c r="D24" s="11">
        <f>D25</f>
        <v>0</v>
      </c>
      <c r="E24" s="11">
        <f>C24+D24</f>
        <v>0</v>
      </c>
      <c r="F24" s="12">
        <f>F25</f>
        <v>0</v>
      </c>
    </row>
    <row r="25">
      <c r="A25" s="10" t="s">
        <v>42</v>
      </c>
      <c r="B25" s="10" t="s">
        <v>43</v>
      </c>
      <c r="C25" s="11">
        <f>'SO 90-90'!M8</f>
        <v>0</v>
      </c>
      <c r="D25" s="11">
        <f>SUMIFS('SO 90-90'!O:O,'SO 90-90'!A:A,"P")</f>
        <v>0</v>
      </c>
      <c r="E25" s="11">
        <f>C25+D25</f>
        <v>0</v>
      </c>
      <c r="F25" s="12">
        <f>'SO 90-90'!T7</f>
        <v>0</v>
      </c>
    </row>
    <row r="26">
      <c r="A26" s="13"/>
      <c r="B26" s="13"/>
      <c r="C26" s="14"/>
      <c r="D26" s="14"/>
      <c r="E26" s="14"/>
      <c r="F26" s="15"/>
    </row>
  </sheetData>
  <sheetProtection sheet="1" objects="1" scenarios="1" spinCount="100000" saltValue="drDZBq3ZWCFzWzJQAvWImay2OsZRBhydgFKxo5KILYQVLqMzmwn7e4ujulM03jl7Gfi2HfRfCcVK/qqS9dU7Pw==" hashValue="wLqxIVxJolrGalR6zBzMJezhbzRoQWgFvlZISSt7T2BWGX5bShntwRHLnFItTIxFp04xtAoqWUY/3Nu63eRdcQ==" algorithmName="SHA-512" password="9C12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36</v>
      </c>
      <c r="M3" s="20">
        <f>Rekapitulace!C22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36</v>
      </c>
      <c r="D4" s="1"/>
      <c r="E4" s="17" t="s">
        <v>37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COUNTIFS(L8:L53,"=0",A8:A53,"P")+COUNTIFS(L8:L53,"",A8:A53,"P")+SUM(Q8:Q53)</f>
        <v>0</v>
      </c>
    </row>
    <row r="8" ht="13">
      <c r="A8" s="1" t="s">
        <v>64</v>
      </c>
      <c r="C8" s="22" t="s">
        <v>1210</v>
      </c>
      <c r="E8" s="23" t="s">
        <v>39</v>
      </c>
      <c r="L8" s="24">
        <f>L9+L18+L31+L48</f>
        <v>0</v>
      </c>
      <c r="M8" s="24">
        <f>M9+M18+M31+M48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9</v>
      </c>
      <c r="C10" s="26" t="s">
        <v>1211</v>
      </c>
      <c r="D10" t="s">
        <v>71</v>
      </c>
      <c r="E10" s="27" t="s">
        <v>1212</v>
      </c>
      <c r="F10" s="28" t="s">
        <v>354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/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75</v>
      </c>
      <c r="E11" s="27" t="s">
        <v>1213</v>
      </c>
    </row>
    <row r="12">
      <c r="A12" s="1" t="s">
        <v>76</v>
      </c>
    </row>
    <row r="13" ht="87.5">
      <c r="A13" s="1" t="s">
        <v>78</v>
      </c>
      <c r="E13" s="27" t="s">
        <v>1214</v>
      </c>
    </row>
    <row r="14">
      <c r="A14" s="1" t="s">
        <v>69</v>
      </c>
      <c r="B14" s="1">
        <v>10</v>
      </c>
      <c r="C14" s="26" t="s">
        <v>1215</v>
      </c>
      <c r="D14" t="s">
        <v>71</v>
      </c>
      <c r="E14" s="27" t="s">
        <v>1216</v>
      </c>
      <c r="F14" s="28" t="s">
        <v>354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/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75</v>
      </c>
      <c r="E15" s="27" t="s">
        <v>1217</v>
      </c>
    </row>
    <row r="16">
      <c r="A16" s="1" t="s">
        <v>76</v>
      </c>
    </row>
    <row r="17" ht="112.5">
      <c r="A17" s="1" t="s">
        <v>78</v>
      </c>
      <c r="E17" s="27" t="s">
        <v>1218</v>
      </c>
    </row>
    <row r="18" ht="13">
      <c r="A18" s="1" t="s">
        <v>66</v>
      </c>
      <c r="C18" s="22" t="s">
        <v>111</v>
      </c>
      <c r="E18" s="23" t="s">
        <v>1219</v>
      </c>
      <c r="L18" s="24">
        <f>SUMIFS(L19:L30,A19:A30,"P")</f>
        <v>0</v>
      </c>
      <c r="M18" s="24">
        <f>SUMIFS(M19:M30,A19:A30,"P")</f>
        <v>0</v>
      </c>
      <c r="N18" s="25"/>
    </row>
    <row r="19">
      <c r="A19" s="1" t="s">
        <v>69</v>
      </c>
      <c r="B19" s="1">
        <v>1</v>
      </c>
      <c r="C19" s="26" t="s">
        <v>1220</v>
      </c>
      <c r="D19" t="s">
        <v>71</v>
      </c>
      <c r="E19" s="27" t="s">
        <v>1221</v>
      </c>
      <c r="F19" s="28" t="s">
        <v>354</v>
      </c>
      <c r="G19" s="29">
        <v>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/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75</v>
      </c>
      <c r="E20" s="27" t="s">
        <v>1222</v>
      </c>
    </row>
    <row r="21" ht="39">
      <c r="A21" s="1" t="s">
        <v>76</v>
      </c>
      <c r="E21" s="33" t="s">
        <v>1223</v>
      </c>
    </row>
    <row r="22" ht="137.5">
      <c r="A22" s="1" t="s">
        <v>78</v>
      </c>
      <c r="E22" s="27" t="s">
        <v>1224</v>
      </c>
    </row>
    <row r="23">
      <c r="A23" s="1" t="s">
        <v>69</v>
      </c>
      <c r="B23" s="1">
        <v>2</v>
      </c>
      <c r="C23" s="26" t="s">
        <v>1225</v>
      </c>
      <c r="D23" t="s">
        <v>71</v>
      </c>
      <c r="E23" s="27" t="s">
        <v>1226</v>
      </c>
      <c r="F23" s="28" t="s">
        <v>354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/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75</v>
      </c>
      <c r="E24" s="27" t="s">
        <v>1222</v>
      </c>
    </row>
    <row r="25" ht="39">
      <c r="A25" s="1" t="s">
        <v>76</v>
      </c>
      <c r="E25" s="33" t="s">
        <v>1223</v>
      </c>
    </row>
    <row r="26" ht="87.5">
      <c r="A26" s="1" t="s">
        <v>78</v>
      </c>
      <c r="E26" s="27" t="s">
        <v>1227</v>
      </c>
    </row>
    <row r="27">
      <c r="A27" s="1" t="s">
        <v>69</v>
      </c>
      <c r="B27" s="1">
        <v>3</v>
      </c>
      <c r="C27" s="26" t="s">
        <v>1228</v>
      </c>
      <c r="D27" t="s">
        <v>71</v>
      </c>
      <c r="E27" s="27" t="s">
        <v>1229</v>
      </c>
      <c r="F27" s="28" t="s">
        <v>354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/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75</v>
      </c>
      <c r="E28" s="27" t="s">
        <v>1222</v>
      </c>
    </row>
    <row r="29" ht="39">
      <c r="A29" s="1" t="s">
        <v>76</v>
      </c>
      <c r="E29" s="33" t="s">
        <v>1223</v>
      </c>
    </row>
    <row r="30" ht="87.5">
      <c r="A30" s="1" t="s">
        <v>78</v>
      </c>
      <c r="E30" s="27" t="s">
        <v>1230</v>
      </c>
    </row>
    <row r="31" ht="13">
      <c r="A31" s="1" t="s">
        <v>66</v>
      </c>
      <c r="C31" s="22" t="s">
        <v>160</v>
      </c>
      <c r="E31" s="23" t="s">
        <v>1231</v>
      </c>
      <c r="L31" s="24">
        <f>SUMIFS(L32:L47,A32:A47,"P")</f>
        <v>0</v>
      </c>
      <c r="M31" s="24">
        <f>SUMIFS(M32:M47,A32:A47,"P")</f>
        <v>0</v>
      </c>
      <c r="N31" s="25"/>
    </row>
    <row r="32">
      <c r="A32" s="1" t="s">
        <v>69</v>
      </c>
      <c r="B32" s="1">
        <v>4</v>
      </c>
      <c r="C32" s="26" t="s">
        <v>1232</v>
      </c>
      <c r="D32" t="s">
        <v>71</v>
      </c>
      <c r="E32" s="27" t="s">
        <v>1233</v>
      </c>
      <c r="F32" s="28" t="s">
        <v>354</v>
      </c>
      <c r="G32" s="29">
        <v>1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/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75</v>
      </c>
      <c r="E33" s="27" t="s">
        <v>1234</v>
      </c>
    </row>
    <row r="34" ht="39">
      <c r="A34" s="1" t="s">
        <v>76</v>
      </c>
      <c r="E34" s="33" t="s">
        <v>1223</v>
      </c>
    </row>
    <row r="35" ht="87.5">
      <c r="A35" s="1" t="s">
        <v>78</v>
      </c>
      <c r="E35" s="27" t="s">
        <v>1235</v>
      </c>
    </row>
    <row r="36">
      <c r="A36" s="1" t="s">
        <v>69</v>
      </c>
      <c r="B36" s="1">
        <v>5</v>
      </c>
      <c r="C36" s="26" t="s">
        <v>1236</v>
      </c>
      <c r="D36" t="s">
        <v>71</v>
      </c>
      <c r="E36" s="27" t="s">
        <v>1237</v>
      </c>
      <c r="F36" s="28" t="s">
        <v>354</v>
      </c>
      <c r="G36" s="29">
        <v>1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/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75</v>
      </c>
      <c r="E37" s="27" t="s">
        <v>1238</v>
      </c>
    </row>
    <row r="38" ht="39">
      <c r="A38" s="1" t="s">
        <v>76</v>
      </c>
      <c r="E38" s="33" t="s">
        <v>1223</v>
      </c>
    </row>
    <row r="39" ht="75">
      <c r="A39" s="1" t="s">
        <v>78</v>
      </c>
      <c r="E39" s="27" t="s">
        <v>1239</v>
      </c>
    </row>
    <row r="40">
      <c r="A40" s="1" t="s">
        <v>69</v>
      </c>
      <c r="B40" s="1">
        <v>6</v>
      </c>
      <c r="C40" s="26" t="s">
        <v>1240</v>
      </c>
      <c r="D40" t="s">
        <v>71</v>
      </c>
      <c r="E40" s="27" t="s">
        <v>1241</v>
      </c>
      <c r="F40" s="28" t="s">
        <v>354</v>
      </c>
      <c r="G40" s="29">
        <v>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/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75</v>
      </c>
      <c r="E41" s="27" t="s">
        <v>1242</v>
      </c>
    </row>
    <row r="42" ht="39">
      <c r="A42" s="1" t="s">
        <v>76</v>
      </c>
      <c r="E42" s="33" t="s">
        <v>1223</v>
      </c>
    </row>
    <row r="43" ht="25">
      <c r="A43" s="1" t="s">
        <v>78</v>
      </c>
      <c r="E43" s="27" t="s">
        <v>1243</v>
      </c>
    </row>
    <row r="44">
      <c r="A44" s="1" t="s">
        <v>69</v>
      </c>
      <c r="B44" s="1">
        <v>7</v>
      </c>
      <c r="C44" s="26" t="s">
        <v>1244</v>
      </c>
      <c r="D44" t="s">
        <v>71</v>
      </c>
      <c r="E44" s="27" t="s">
        <v>1245</v>
      </c>
      <c r="F44" s="28" t="s">
        <v>201</v>
      </c>
      <c r="G44" s="29">
        <v>1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/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75</v>
      </c>
      <c r="E45" s="27" t="s">
        <v>1246</v>
      </c>
    </row>
    <row r="46" ht="26">
      <c r="A46" s="1" t="s">
        <v>76</v>
      </c>
      <c r="E46" s="33" t="s">
        <v>1247</v>
      </c>
    </row>
    <row r="47" ht="25">
      <c r="A47" s="1" t="s">
        <v>78</v>
      </c>
      <c r="E47" s="27" t="s">
        <v>1248</v>
      </c>
    </row>
    <row r="48" ht="13">
      <c r="A48" s="1" t="s">
        <v>66</v>
      </c>
      <c r="C48" s="22" t="s">
        <v>479</v>
      </c>
      <c r="E48" s="23" t="s">
        <v>1249</v>
      </c>
      <c r="L48" s="24">
        <f>SUMIFS(L49:L52,A49:A52,"P")</f>
        <v>0</v>
      </c>
      <c r="M48" s="24">
        <f>SUMIFS(M49:M52,A49:A52,"P")</f>
        <v>0</v>
      </c>
      <c r="N48" s="25"/>
    </row>
    <row r="49">
      <c r="A49" s="1" t="s">
        <v>69</v>
      </c>
      <c r="B49" s="1">
        <v>8</v>
      </c>
      <c r="C49" s="26" t="s">
        <v>1250</v>
      </c>
      <c r="D49" t="s">
        <v>71</v>
      </c>
      <c r="E49" s="27" t="s">
        <v>1251</v>
      </c>
      <c r="F49" s="28" t="s">
        <v>354</v>
      </c>
      <c r="G49" s="29">
        <v>1</v>
      </c>
      <c r="H49" s="28">
        <v>0</v>
      </c>
      <c r="I49" s="30">
        <f>ROUND(G49*H49,P4)</f>
        <v>0</v>
      </c>
      <c r="L49" s="31">
        <v>0</v>
      </c>
      <c r="M49" s="24">
        <f>ROUND(G49*L49,P4)</f>
        <v>0</v>
      </c>
      <c r="N49" s="25"/>
      <c r="O49" s="32">
        <f>M49*AA49</f>
        <v>0</v>
      </c>
      <c r="P49" s="1">
        <v>3</v>
      </c>
      <c r="AA49" s="1">
        <f>IF(P49=1,$O$3,IF(P49=2,$O$4,$O$5))</f>
        <v>0</v>
      </c>
    </row>
    <row r="50">
      <c r="A50" s="1" t="s">
        <v>75</v>
      </c>
      <c r="E50" s="27" t="s">
        <v>1251</v>
      </c>
    </row>
    <row r="51">
      <c r="A51" s="1" t="s">
        <v>76</v>
      </c>
    </row>
    <row r="52">
      <c r="A52" s="1" t="s">
        <v>78</v>
      </c>
      <c r="E52" s="27" t="s">
        <v>1252</v>
      </c>
    </row>
  </sheetData>
  <sheetProtection sheet="1" objects="1" scenarios="1" spinCount="100000" saltValue="1aS7lLbtolWgXFmbuS+Xrnbjk3d4Jsaj7YzC54mNK2bKDwvjtR1pLGeNBkW/6VTKoBmfNPyPWVi7amcGy1rFNQ==" hashValue="okXrXpAzaJYpa0gBGk12bDaU3adHeDj7DflOHrq6ykIk+DoeWcHFbdgZT4X+fy6yt7EA9XB9TKavEHZHQdBCDA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40</v>
      </c>
      <c r="M3" s="20">
        <f>Rekapitulace!C24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40</v>
      </c>
      <c r="D4" s="1"/>
      <c r="E4" s="17" t="s">
        <v>41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COUNTIFS(L8:L50,"=0",A8:A50,"P")+COUNTIFS(L8:L50,"",A8:A50,"P")+SUM(Q8:Q50)</f>
        <v>0</v>
      </c>
    </row>
    <row r="8" ht="13">
      <c r="A8" s="1" t="s">
        <v>64</v>
      </c>
      <c r="C8" s="22" t="s">
        <v>1253</v>
      </c>
      <c r="E8" s="23" t="s">
        <v>43</v>
      </c>
      <c r="L8" s="24">
        <f>L9</f>
        <v>0</v>
      </c>
      <c r="M8" s="24">
        <f>M9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69</v>
      </c>
      <c r="B10" s="1">
        <v>1</v>
      </c>
      <c r="C10" s="26" t="s">
        <v>342</v>
      </c>
      <c r="D10" t="s">
        <v>343</v>
      </c>
      <c r="E10" s="27" t="s">
        <v>344</v>
      </c>
      <c r="F10" s="28" t="s">
        <v>73</v>
      </c>
      <c r="G10" s="29">
        <v>8264.8379999999997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75</v>
      </c>
      <c r="E11" s="27" t="s">
        <v>71</v>
      </c>
    </row>
    <row r="12" ht="169">
      <c r="A12" s="1" t="s">
        <v>76</v>
      </c>
      <c r="E12" s="33" t="s">
        <v>1254</v>
      </c>
    </row>
    <row r="13" ht="137.5">
      <c r="A13" s="1" t="s">
        <v>78</v>
      </c>
      <c r="E13" s="27" t="s">
        <v>85</v>
      </c>
    </row>
    <row r="14" ht="25">
      <c r="A14" s="1" t="s">
        <v>69</v>
      </c>
      <c r="B14" s="1">
        <v>2</v>
      </c>
      <c r="C14" s="26" t="s">
        <v>342</v>
      </c>
      <c r="D14" t="s">
        <v>1184</v>
      </c>
      <c r="E14" s="27" t="s">
        <v>344</v>
      </c>
      <c r="F14" s="28" t="s">
        <v>73</v>
      </c>
      <c r="G14" s="29">
        <v>188.10400000000001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75</v>
      </c>
      <c r="E15" s="27" t="s">
        <v>71</v>
      </c>
    </row>
    <row r="16" ht="26">
      <c r="A16" s="1" t="s">
        <v>76</v>
      </c>
      <c r="E16" s="33" t="s">
        <v>1255</v>
      </c>
    </row>
    <row r="17" ht="137.5">
      <c r="A17" s="1" t="s">
        <v>78</v>
      </c>
      <c r="E17" s="27" t="s">
        <v>85</v>
      </c>
    </row>
    <row r="18" ht="25">
      <c r="A18" s="1" t="s">
        <v>69</v>
      </c>
      <c r="B18" s="1">
        <v>3</v>
      </c>
      <c r="C18" s="26" t="s">
        <v>1256</v>
      </c>
      <c r="D18" t="s">
        <v>87</v>
      </c>
      <c r="E18" s="27" t="s">
        <v>88</v>
      </c>
      <c r="F18" s="28" t="s">
        <v>73</v>
      </c>
      <c r="G18" s="29">
        <v>1354.7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75</v>
      </c>
      <c r="E19" s="27" t="s">
        <v>71</v>
      </c>
    </row>
    <row r="20" ht="130">
      <c r="A20" s="1" t="s">
        <v>76</v>
      </c>
      <c r="E20" s="33" t="s">
        <v>1257</v>
      </c>
    </row>
    <row r="21" ht="162.5">
      <c r="A21" s="1" t="s">
        <v>78</v>
      </c>
      <c r="E21" s="27" t="s">
        <v>1258</v>
      </c>
    </row>
    <row r="22" ht="25">
      <c r="A22" s="1" t="s">
        <v>69</v>
      </c>
      <c r="B22" s="1">
        <v>4</v>
      </c>
      <c r="C22" s="26" t="s">
        <v>1259</v>
      </c>
      <c r="D22" t="s">
        <v>92</v>
      </c>
      <c r="E22" s="27" t="s">
        <v>93</v>
      </c>
      <c r="F22" s="28" t="s">
        <v>73</v>
      </c>
      <c r="G22" s="29">
        <v>163.40000000000001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75</v>
      </c>
      <c r="E23" s="27" t="s">
        <v>71</v>
      </c>
    </row>
    <row r="24" ht="130">
      <c r="A24" s="1" t="s">
        <v>76</v>
      </c>
      <c r="E24" s="33" t="s">
        <v>1260</v>
      </c>
    </row>
    <row r="25" ht="162.5">
      <c r="A25" s="1" t="s">
        <v>78</v>
      </c>
      <c r="E25" s="27" t="s">
        <v>1258</v>
      </c>
    </row>
    <row r="26" ht="25">
      <c r="A26" s="1" t="s">
        <v>69</v>
      </c>
      <c r="B26" s="1">
        <v>5</v>
      </c>
      <c r="C26" s="26" t="s">
        <v>95</v>
      </c>
      <c r="D26" t="s">
        <v>96</v>
      </c>
      <c r="E26" s="27" t="s">
        <v>97</v>
      </c>
      <c r="F26" s="28" t="s">
        <v>73</v>
      </c>
      <c r="G26" s="29">
        <v>14.25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75</v>
      </c>
      <c r="E27" s="27" t="s">
        <v>71</v>
      </c>
    </row>
    <row r="28" ht="169">
      <c r="A28" s="1" t="s">
        <v>76</v>
      </c>
      <c r="E28" s="33" t="s">
        <v>1261</v>
      </c>
    </row>
    <row r="29" ht="162.5">
      <c r="A29" s="1" t="s">
        <v>78</v>
      </c>
      <c r="E29" s="27" t="s">
        <v>1258</v>
      </c>
    </row>
    <row r="30" ht="25">
      <c r="A30" s="1" t="s">
        <v>69</v>
      </c>
      <c r="B30" s="1">
        <v>6</v>
      </c>
      <c r="C30" s="26" t="s">
        <v>80</v>
      </c>
      <c r="D30" t="s">
        <v>81</v>
      </c>
      <c r="E30" s="27" t="s">
        <v>82</v>
      </c>
      <c r="F30" s="28" t="s">
        <v>73</v>
      </c>
      <c r="G30" s="29">
        <v>468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/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75</v>
      </c>
      <c r="E31" s="27" t="s">
        <v>71</v>
      </c>
    </row>
    <row r="32" ht="78">
      <c r="A32" s="1" t="s">
        <v>76</v>
      </c>
      <c r="E32" s="33" t="s">
        <v>84</v>
      </c>
    </row>
    <row r="33" ht="137.5">
      <c r="A33" s="1" t="s">
        <v>78</v>
      </c>
      <c r="E33" s="27" t="s">
        <v>85</v>
      </c>
    </row>
    <row r="34" ht="25">
      <c r="A34" s="1" t="s">
        <v>69</v>
      </c>
      <c r="B34" s="1">
        <v>7</v>
      </c>
      <c r="C34" s="26" t="s">
        <v>1262</v>
      </c>
      <c r="D34" t="s">
        <v>100</v>
      </c>
      <c r="E34" s="27" t="s">
        <v>101</v>
      </c>
      <c r="F34" s="28" t="s">
        <v>73</v>
      </c>
      <c r="G34" s="29">
        <v>0.079000000000000001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75</v>
      </c>
      <c r="E35" s="27" t="s">
        <v>71</v>
      </c>
    </row>
    <row r="36" ht="104">
      <c r="A36" s="1" t="s">
        <v>76</v>
      </c>
      <c r="E36" s="33" t="s">
        <v>1263</v>
      </c>
    </row>
    <row r="37" ht="162.5">
      <c r="A37" s="1" t="s">
        <v>78</v>
      </c>
      <c r="E37" s="27" t="s">
        <v>1258</v>
      </c>
    </row>
    <row r="38" ht="25">
      <c r="A38" s="1" t="s">
        <v>69</v>
      </c>
      <c r="B38" s="1">
        <v>8</v>
      </c>
      <c r="C38" s="26" t="s">
        <v>1264</v>
      </c>
      <c r="D38" t="s">
        <v>104</v>
      </c>
      <c r="E38" s="27" t="s">
        <v>105</v>
      </c>
      <c r="F38" s="28" t="s">
        <v>73</v>
      </c>
      <c r="G38" s="29">
        <v>0.109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75</v>
      </c>
      <c r="E39" s="27" t="s">
        <v>71</v>
      </c>
    </row>
    <row r="40" ht="104">
      <c r="A40" s="1" t="s">
        <v>76</v>
      </c>
      <c r="E40" s="33" t="s">
        <v>1265</v>
      </c>
    </row>
    <row r="41" ht="162.5">
      <c r="A41" s="1" t="s">
        <v>78</v>
      </c>
      <c r="E41" s="27" t="s">
        <v>1258</v>
      </c>
    </row>
    <row r="42" ht="25">
      <c r="A42" s="1" t="s">
        <v>69</v>
      </c>
      <c r="B42" s="1">
        <v>9</v>
      </c>
      <c r="C42" s="26" t="s">
        <v>348</v>
      </c>
      <c r="D42" t="s">
        <v>349</v>
      </c>
      <c r="E42" s="27" t="s">
        <v>350</v>
      </c>
      <c r="F42" s="28" t="s">
        <v>73</v>
      </c>
      <c r="G42" s="29">
        <v>660.36300000000006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75</v>
      </c>
      <c r="E43" s="27" t="s">
        <v>71</v>
      </c>
    </row>
    <row r="44" ht="65">
      <c r="A44" s="1" t="s">
        <v>76</v>
      </c>
      <c r="E44" s="33" t="s">
        <v>1266</v>
      </c>
    </row>
    <row r="45" ht="137.5">
      <c r="A45" s="1" t="s">
        <v>78</v>
      </c>
      <c r="E45" s="27" t="s">
        <v>85</v>
      </c>
    </row>
    <row r="46" ht="25">
      <c r="A46" s="1" t="s">
        <v>69</v>
      </c>
      <c r="B46" s="1">
        <v>10</v>
      </c>
      <c r="C46" s="26" t="s">
        <v>1267</v>
      </c>
      <c r="D46" t="s">
        <v>108</v>
      </c>
      <c r="E46" s="27" t="s">
        <v>109</v>
      </c>
      <c r="F46" s="28" t="s">
        <v>73</v>
      </c>
      <c r="G46" s="29">
        <v>37.280000000000001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75</v>
      </c>
      <c r="E47" s="27" t="s">
        <v>71</v>
      </c>
    </row>
    <row r="48" ht="104">
      <c r="A48" s="1" t="s">
        <v>76</v>
      </c>
      <c r="E48" s="33" t="s">
        <v>1268</v>
      </c>
    </row>
    <row r="49" ht="162.5">
      <c r="A49" s="1" t="s">
        <v>78</v>
      </c>
      <c r="E49" s="27" t="s">
        <v>1258</v>
      </c>
    </row>
  </sheetData>
  <sheetProtection sheet="1" objects="1" scenarios="1" spinCount="100000" saltValue="Obu8i1dMQU85Gq3YsIT8XnPmbOWaBCqfry+N3hA4wD24DbXcNxWBa5GD5YjWOT0lMX3ECbvgxmNq4EOsrAMJYg==" hashValue="mBPGh1TBUr0tDqCSM+2URjohJOYQAWOXwIKabkyw0qPTOuBZtxSvMiDsNetdqLqaCjxQbmNsDduTmzquPExNdA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COUNTIFS(L8:L279,"=0",A8:A279,"P")+COUNTIFS(L8:L279,"",A8:A279,"P")+SUM(Q8:Q279)</f>
        <v>0</v>
      </c>
    </row>
    <row r="8" ht="13">
      <c r="A8" s="1" t="s">
        <v>64</v>
      </c>
      <c r="C8" s="22" t="s">
        <v>65</v>
      </c>
      <c r="E8" s="23" t="s">
        <v>15</v>
      </c>
      <c r="L8" s="24">
        <f>L9+L42+L91+L96+L101+L194</f>
        <v>0</v>
      </c>
      <c r="M8" s="24">
        <f>M9+M42+M91+M96+M101+M194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69</v>
      </c>
      <c r="B10" s="1">
        <v>1</v>
      </c>
      <c r="C10" s="26" t="s">
        <v>70</v>
      </c>
      <c r="D10" t="s">
        <v>71</v>
      </c>
      <c r="E10" s="27" t="s">
        <v>72</v>
      </c>
      <c r="F10" s="28" t="s">
        <v>73</v>
      </c>
      <c r="G10" s="29">
        <v>11.4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75</v>
      </c>
      <c r="E11" s="27" t="s">
        <v>72</v>
      </c>
    </row>
    <row r="12" ht="26">
      <c r="A12" s="1" t="s">
        <v>76</v>
      </c>
      <c r="E12" s="33" t="s">
        <v>77</v>
      </c>
    </row>
    <row r="13" ht="62.5">
      <c r="A13" s="1" t="s">
        <v>78</v>
      </c>
      <c r="E13" s="27" t="s">
        <v>79</v>
      </c>
    </row>
    <row r="14" ht="25">
      <c r="A14" s="1" t="s">
        <v>69</v>
      </c>
      <c r="B14" s="1">
        <v>51</v>
      </c>
      <c r="C14" s="26" t="s">
        <v>80</v>
      </c>
      <c r="D14" t="s">
        <v>81</v>
      </c>
      <c r="E14" s="27" t="s">
        <v>82</v>
      </c>
      <c r="F14" s="28" t="s">
        <v>73</v>
      </c>
      <c r="G14" s="29">
        <v>468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/>
      <c r="O14" s="32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75</v>
      </c>
      <c r="E15" s="27" t="s">
        <v>83</v>
      </c>
    </row>
    <row r="16" ht="78">
      <c r="A16" s="1" t="s">
        <v>76</v>
      </c>
      <c r="E16" s="33" t="s">
        <v>84</v>
      </c>
    </row>
    <row r="17" ht="137.5">
      <c r="A17" s="1" t="s">
        <v>78</v>
      </c>
      <c r="E17" s="27" t="s">
        <v>85</v>
      </c>
    </row>
    <row r="18" ht="25">
      <c r="A18" s="1" t="s">
        <v>69</v>
      </c>
      <c r="B18" s="1">
        <v>52</v>
      </c>
      <c r="C18" s="26" t="s">
        <v>86</v>
      </c>
      <c r="D18" t="s">
        <v>87</v>
      </c>
      <c r="E18" s="27" t="s">
        <v>88</v>
      </c>
      <c r="F18" s="28" t="s">
        <v>73</v>
      </c>
      <c r="G18" s="29">
        <v>1354.7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75</v>
      </c>
      <c r="E19" s="27" t="s">
        <v>83</v>
      </c>
    </row>
    <row r="20" ht="78">
      <c r="A20" s="1" t="s">
        <v>76</v>
      </c>
      <c r="E20" s="33" t="s">
        <v>89</v>
      </c>
    </row>
    <row r="21" ht="150">
      <c r="A21" s="1" t="s">
        <v>78</v>
      </c>
      <c r="E21" s="27" t="s">
        <v>90</v>
      </c>
    </row>
    <row r="22" ht="25">
      <c r="A22" s="1" t="s">
        <v>69</v>
      </c>
      <c r="B22" s="1">
        <v>53</v>
      </c>
      <c r="C22" s="26" t="s">
        <v>91</v>
      </c>
      <c r="D22" t="s">
        <v>92</v>
      </c>
      <c r="E22" s="27" t="s">
        <v>93</v>
      </c>
      <c r="F22" s="28" t="s">
        <v>73</v>
      </c>
      <c r="G22" s="29">
        <v>163.40000000000001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71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">
      <c r="A23" s="1" t="s">
        <v>75</v>
      </c>
      <c r="E23" s="27" t="s">
        <v>83</v>
      </c>
    </row>
    <row r="24" ht="52">
      <c r="A24" s="1" t="s">
        <v>76</v>
      </c>
      <c r="E24" s="33" t="s">
        <v>94</v>
      </c>
    </row>
    <row r="25" ht="150">
      <c r="A25" s="1" t="s">
        <v>78</v>
      </c>
      <c r="E25" s="27" t="s">
        <v>90</v>
      </c>
    </row>
    <row r="26" ht="25">
      <c r="A26" s="1" t="s">
        <v>69</v>
      </c>
      <c r="B26" s="1">
        <v>54</v>
      </c>
      <c r="C26" s="26" t="s">
        <v>95</v>
      </c>
      <c r="D26" t="s">
        <v>96</v>
      </c>
      <c r="E26" s="27" t="s">
        <v>97</v>
      </c>
      <c r="F26" s="28" t="s">
        <v>73</v>
      </c>
      <c r="G26" s="29">
        <v>12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71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">
      <c r="A27" s="1" t="s">
        <v>75</v>
      </c>
      <c r="E27" s="27" t="s">
        <v>83</v>
      </c>
    </row>
    <row r="28" ht="52">
      <c r="A28" s="1" t="s">
        <v>76</v>
      </c>
      <c r="E28" s="33" t="s">
        <v>98</v>
      </c>
    </row>
    <row r="29" ht="150">
      <c r="A29" s="1" t="s">
        <v>78</v>
      </c>
      <c r="E29" s="27" t="s">
        <v>90</v>
      </c>
    </row>
    <row r="30" ht="25">
      <c r="A30" s="1" t="s">
        <v>69</v>
      </c>
      <c r="B30" s="1">
        <v>55</v>
      </c>
      <c r="C30" s="26" t="s">
        <v>99</v>
      </c>
      <c r="D30" t="s">
        <v>100</v>
      </c>
      <c r="E30" s="27" t="s">
        <v>101</v>
      </c>
      <c r="F30" s="28" t="s">
        <v>73</v>
      </c>
      <c r="G30" s="29">
        <v>0.079000000000000001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71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">
      <c r="A31" s="1" t="s">
        <v>75</v>
      </c>
      <c r="E31" s="27" t="s">
        <v>83</v>
      </c>
    </row>
    <row r="32" ht="117">
      <c r="A32" s="1" t="s">
        <v>76</v>
      </c>
      <c r="E32" s="33" t="s">
        <v>102</v>
      </c>
    </row>
    <row r="33" ht="150">
      <c r="A33" s="1" t="s">
        <v>78</v>
      </c>
      <c r="E33" s="27" t="s">
        <v>90</v>
      </c>
    </row>
    <row r="34" ht="25">
      <c r="A34" s="1" t="s">
        <v>69</v>
      </c>
      <c r="B34" s="1">
        <v>56</v>
      </c>
      <c r="C34" s="26" t="s">
        <v>103</v>
      </c>
      <c r="D34" t="s">
        <v>104</v>
      </c>
      <c r="E34" s="27" t="s">
        <v>105</v>
      </c>
      <c r="F34" s="28" t="s">
        <v>73</v>
      </c>
      <c r="G34" s="29">
        <v>0.109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71</v>
      </c>
      <c r="O34" s="32">
        <f>M34*AA34</f>
        <v>0</v>
      </c>
      <c r="P34" s="1">
        <v>3</v>
      </c>
      <c r="AA34" s="1">
        <f>IF(P34=1,$O$3,IF(P34=2,$O$4,$O$5))</f>
        <v>0</v>
      </c>
    </row>
    <row r="35" ht="25">
      <c r="A35" s="1" t="s">
        <v>75</v>
      </c>
      <c r="E35" s="27" t="s">
        <v>83</v>
      </c>
    </row>
    <row r="36" ht="91">
      <c r="A36" s="1" t="s">
        <v>76</v>
      </c>
      <c r="E36" s="33" t="s">
        <v>106</v>
      </c>
    </row>
    <row r="37" ht="150">
      <c r="A37" s="1" t="s">
        <v>78</v>
      </c>
      <c r="E37" s="27" t="s">
        <v>90</v>
      </c>
    </row>
    <row r="38" ht="25">
      <c r="A38" s="1" t="s">
        <v>69</v>
      </c>
      <c r="B38" s="1">
        <v>57</v>
      </c>
      <c r="C38" s="26" t="s">
        <v>107</v>
      </c>
      <c r="D38" t="s">
        <v>108</v>
      </c>
      <c r="E38" s="27" t="s">
        <v>109</v>
      </c>
      <c r="F38" s="28" t="s">
        <v>73</v>
      </c>
      <c r="G38" s="29">
        <v>37.280000000000001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71</v>
      </c>
      <c r="O38" s="32">
        <f>M38*AA38</f>
        <v>0</v>
      </c>
      <c r="P38" s="1">
        <v>3</v>
      </c>
      <c r="AA38" s="1">
        <f>IF(P38=1,$O$3,IF(P38=2,$O$4,$O$5))</f>
        <v>0</v>
      </c>
    </row>
    <row r="39" ht="25">
      <c r="A39" s="1" t="s">
        <v>75</v>
      </c>
      <c r="E39" s="27" t="s">
        <v>83</v>
      </c>
    </row>
    <row r="40" ht="182">
      <c r="A40" s="1" t="s">
        <v>76</v>
      </c>
      <c r="E40" s="33" t="s">
        <v>110</v>
      </c>
    </row>
    <row r="41" ht="150">
      <c r="A41" s="1" t="s">
        <v>78</v>
      </c>
      <c r="E41" s="27" t="s">
        <v>90</v>
      </c>
    </row>
    <row r="42" ht="13">
      <c r="A42" s="1" t="s">
        <v>66</v>
      </c>
      <c r="C42" s="22" t="s">
        <v>111</v>
      </c>
      <c r="E42" s="23" t="s">
        <v>112</v>
      </c>
      <c r="L42" s="24">
        <f>SUMIFS(L43:L90,A43:A90,"P")</f>
        <v>0</v>
      </c>
      <c r="M42" s="24">
        <f>SUMIFS(M43:M90,A43:A90,"P")</f>
        <v>0</v>
      </c>
      <c r="N42" s="25"/>
    </row>
    <row r="43">
      <c r="A43" s="1" t="s">
        <v>69</v>
      </c>
      <c r="B43" s="1">
        <v>2</v>
      </c>
      <c r="C43" s="26" t="s">
        <v>113</v>
      </c>
      <c r="D43" t="s">
        <v>71</v>
      </c>
      <c r="E43" s="27" t="s">
        <v>114</v>
      </c>
      <c r="F43" s="28" t="s">
        <v>115</v>
      </c>
      <c r="G43" s="29">
        <v>740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74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75</v>
      </c>
      <c r="E44" s="27" t="s">
        <v>114</v>
      </c>
    </row>
    <row r="45" ht="52">
      <c r="A45" s="1" t="s">
        <v>76</v>
      </c>
      <c r="E45" s="33" t="s">
        <v>116</v>
      </c>
    </row>
    <row r="46" ht="400">
      <c r="A46" s="1" t="s">
        <v>78</v>
      </c>
      <c r="E46" s="27" t="s">
        <v>117</v>
      </c>
    </row>
    <row r="47">
      <c r="A47" s="1" t="s">
        <v>69</v>
      </c>
      <c r="B47" s="1">
        <v>3</v>
      </c>
      <c r="C47" s="26" t="s">
        <v>118</v>
      </c>
      <c r="D47" t="s">
        <v>71</v>
      </c>
      <c r="E47" s="27" t="s">
        <v>119</v>
      </c>
      <c r="F47" s="28" t="s">
        <v>120</v>
      </c>
      <c r="G47" s="29">
        <v>3700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74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75</v>
      </c>
      <c r="E48" s="27" t="s">
        <v>119</v>
      </c>
    </row>
    <row r="49" ht="26">
      <c r="A49" s="1" t="s">
        <v>76</v>
      </c>
      <c r="E49" s="33" t="s">
        <v>121</v>
      </c>
    </row>
    <row r="50" ht="75">
      <c r="A50" s="1" t="s">
        <v>78</v>
      </c>
      <c r="E50" s="27" t="s">
        <v>122</v>
      </c>
    </row>
    <row r="51">
      <c r="A51" s="1" t="s">
        <v>69</v>
      </c>
      <c r="B51" s="1">
        <v>4</v>
      </c>
      <c r="C51" s="26" t="s">
        <v>123</v>
      </c>
      <c r="D51" t="s">
        <v>71</v>
      </c>
      <c r="E51" s="27" t="s">
        <v>124</v>
      </c>
      <c r="F51" s="28" t="s">
        <v>115</v>
      </c>
      <c r="G51" s="29">
        <v>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74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75</v>
      </c>
      <c r="E52" s="27" t="s">
        <v>124</v>
      </c>
    </row>
    <row r="53" ht="26">
      <c r="A53" s="1" t="s">
        <v>76</v>
      </c>
      <c r="E53" s="33" t="s">
        <v>125</v>
      </c>
    </row>
    <row r="54" ht="350">
      <c r="A54" s="1" t="s">
        <v>78</v>
      </c>
      <c r="E54" s="27" t="s">
        <v>126</v>
      </c>
    </row>
    <row r="55">
      <c r="A55" s="1" t="s">
        <v>69</v>
      </c>
      <c r="B55" s="1">
        <v>5</v>
      </c>
      <c r="C55" s="26" t="s">
        <v>127</v>
      </c>
      <c r="D55" t="s">
        <v>71</v>
      </c>
      <c r="E55" s="27" t="s">
        <v>128</v>
      </c>
      <c r="F55" s="28" t="s">
        <v>120</v>
      </c>
      <c r="G55" s="29">
        <v>250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74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75</v>
      </c>
      <c r="E56" s="27" t="s">
        <v>128</v>
      </c>
    </row>
    <row r="57" ht="26">
      <c r="A57" s="1" t="s">
        <v>76</v>
      </c>
      <c r="E57" s="33" t="s">
        <v>129</v>
      </c>
    </row>
    <row r="58" ht="75">
      <c r="A58" s="1" t="s">
        <v>78</v>
      </c>
      <c r="E58" s="27" t="s">
        <v>122</v>
      </c>
    </row>
    <row r="59">
      <c r="A59" s="1" t="s">
        <v>69</v>
      </c>
      <c r="B59" s="1">
        <v>6</v>
      </c>
      <c r="C59" s="26" t="s">
        <v>130</v>
      </c>
      <c r="D59" t="s">
        <v>71</v>
      </c>
      <c r="E59" s="27" t="s">
        <v>131</v>
      </c>
      <c r="F59" s="28" t="s">
        <v>115</v>
      </c>
      <c r="G59" s="29">
        <v>86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74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75</v>
      </c>
      <c r="E60" s="27" t="s">
        <v>131</v>
      </c>
    </row>
    <row r="61" ht="26">
      <c r="A61" s="1" t="s">
        <v>76</v>
      </c>
      <c r="E61" s="33" t="s">
        <v>132</v>
      </c>
    </row>
    <row r="62" ht="350">
      <c r="A62" s="1" t="s">
        <v>78</v>
      </c>
      <c r="E62" s="27" t="s">
        <v>126</v>
      </c>
    </row>
    <row r="63">
      <c r="A63" s="1" t="s">
        <v>69</v>
      </c>
      <c r="B63" s="1">
        <v>7</v>
      </c>
      <c r="C63" s="26" t="s">
        <v>133</v>
      </c>
      <c r="D63" t="s">
        <v>71</v>
      </c>
      <c r="E63" s="27" t="s">
        <v>134</v>
      </c>
      <c r="F63" s="28" t="s">
        <v>120</v>
      </c>
      <c r="G63" s="29">
        <v>430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74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75</v>
      </c>
      <c r="E64" s="27" t="s">
        <v>134</v>
      </c>
    </row>
    <row r="65" ht="26">
      <c r="A65" s="1" t="s">
        <v>76</v>
      </c>
      <c r="E65" s="33" t="s">
        <v>135</v>
      </c>
    </row>
    <row r="66" ht="75">
      <c r="A66" s="1" t="s">
        <v>78</v>
      </c>
      <c r="E66" s="27" t="s">
        <v>122</v>
      </c>
    </row>
    <row r="67">
      <c r="A67" s="1" t="s">
        <v>69</v>
      </c>
      <c r="B67" s="1">
        <v>8</v>
      </c>
      <c r="C67" s="26" t="s">
        <v>136</v>
      </c>
      <c r="D67" t="s">
        <v>71</v>
      </c>
      <c r="E67" s="27" t="s">
        <v>137</v>
      </c>
      <c r="F67" s="28" t="s">
        <v>115</v>
      </c>
      <c r="G67" s="29">
        <v>1136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74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75</v>
      </c>
      <c r="E68" s="27" t="s">
        <v>137</v>
      </c>
    </row>
    <row r="69" ht="65">
      <c r="A69" s="1" t="s">
        <v>76</v>
      </c>
      <c r="E69" s="33" t="s">
        <v>138</v>
      </c>
    </row>
    <row r="70" ht="212.5">
      <c r="A70" s="1" t="s">
        <v>78</v>
      </c>
      <c r="E70" s="27" t="s">
        <v>139</v>
      </c>
    </row>
    <row r="71">
      <c r="A71" s="1" t="s">
        <v>69</v>
      </c>
      <c r="B71" s="1">
        <v>9</v>
      </c>
      <c r="C71" s="26" t="s">
        <v>140</v>
      </c>
      <c r="D71" t="s">
        <v>71</v>
      </c>
      <c r="E71" s="27" t="s">
        <v>141</v>
      </c>
      <c r="F71" s="28" t="s">
        <v>115</v>
      </c>
      <c r="G71" s="29">
        <v>77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74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75</v>
      </c>
      <c r="E72" s="27" t="s">
        <v>141</v>
      </c>
    </row>
    <row r="73" ht="26">
      <c r="A73" s="1" t="s">
        <v>76</v>
      </c>
      <c r="E73" s="33" t="s">
        <v>142</v>
      </c>
    </row>
    <row r="74" ht="275">
      <c r="A74" s="1" t="s">
        <v>78</v>
      </c>
      <c r="E74" s="27" t="s">
        <v>143</v>
      </c>
    </row>
    <row r="75">
      <c r="A75" s="1" t="s">
        <v>69</v>
      </c>
      <c r="B75" s="1">
        <v>10</v>
      </c>
      <c r="C75" s="26" t="s">
        <v>144</v>
      </c>
      <c r="D75" t="s">
        <v>71</v>
      </c>
      <c r="E75" s="27" t="s">
        <v>145</v>
      </c>
      <c r="F75" s="28" t="s">
        <v>146</v>
      </c>
      <c r="G75" s="29">
        <v>600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74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75</v>
      </c>
      <c r="E76" s="27" t="s">
        <v>145</v>
      </c>
    </row>
    <row r="77" ht="26">
      <c r="A77" s="1" t="s">
        <v>76</v>
      </c>
      <c r="E77" s="33" t="s">
        <v>147</v>
      </c>
    </row>
    <row r="78" ht="50">
      <c r="A78" s="1" t="s">
        <v>78</v>
      </c>
      <c r="E78" s="27" t="s">
        <v>148</v>
      </c>
    </row>
    <row r="79">
      <c r="A79" s="1" t="s">
        <v>69</v>
      </c>
      <c r="B79" s="1">
        <v>11</v>
      </c>
      <c r="C79" s="26" t="s">
        <v>149</v>
      </c>
      <c r="D79" t="s">
        <v>71</v>
      </c>
      <c r="E79" s="27" t="s">
        <v>150</v>
      </c>
      <c r="F79" s="28" t="s">
        <v>146</v>
      </c>
      <c r="G79" s="29">
        <v>790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74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75</v>
      </c>
      <c r="E80" s="27" t="s">
        <v>150</v>
      </c>
    </row>
    <row r="81" ht="26">
      <c r="A81" s="1" t="s">
        <v>76</v>
      </c>
      <c r="E81" s="33" t="s">
        <v>151</v>
      </c>
    </row>
    <row r="82" ht="50">
      <c r="A82" s="1" t="s">
        <v>78</v>
      </c>
      <c r="E82" s="27" t="s">
        <v>152</v>
      </c>
    </row>
    <row r="83">
      <c r="A83" s="1" t="s">
        <v>69</v>
      </c>
      <c r="B83" s="1">
        <v>12</v>
      </c>
      <c r="C83" s="26" t="s">
        <v>153</v>
      </c>
      <c r="D83" t="s">
        <v>71</v>
      </c>
      <c r="E83" s="27" t="s">
        <v>154</v>
      </c>
      <c r="F83" s="28" t="s">
        <v>146</v>
      </c>
      <c r="G83" s="29">
        <v>114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74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75</v>
      </c>
      <c r="E84" s="27" t="s">
        <v>154</v>
      </c>
    </row>
    <row r="85" ht="26">
      <c r="A85" s="1" t="s">
        <v>76</v>
      </c>
      <c r="E85" s="33" t="s">
        <v>155</v>
      </c>
    </row>
    <row r="86" ht="62.5">
      <c r="A86" s="1" t="s">
        <v>78</v>
      </c>
      <c r="E86" s="27" t="s">
        <v>156</v>
      </c>
    </row>
    <row r="87">
      <c r="A87" s="1" t="s">
        <v>69</v>
      </c>
      <c r="B87" s="1">
        <v>13</v>
      </c>
      <c r="C87" s="26" t="s">
        <v>157</v>
      </c>
      <c r="D87" t="s">
        <v>71</v>
      </c>
      <c r="E87" s="27" t="s">
        <v>158</v>
      </c>
      <c r="F87" s="28" t="s">
        <v>146</v>
      </c>
      <c r="G87" s="29">
        <v>114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74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75</v>
      </c>
      <c r="E88" s="27" t="s">
        <v>158</v>
      </c>
    </row>
    <row r="89" ht="26">
      <c r="A89" s="1" t="s">
        <v>76</v>
      </c>
      <c r="E89" s="33" t="s">
        <v>155</v>
      </c>
    </row>
    <row r="90" ht="62.5">
      <c r="A90" s="1" t="s">
        <v>78</v>
      </c>
      <c r="E90" s="27" t="s">
        <v>159</v>
      </c>
    </row>
    <row r="91" ht="13">
      <c r="A91" s="1" t="s">
        <v>66</v>
      </c>
      <c r="C91" s="22" t="s">
        <v>160</v>
      </c>
      <c r="E91" s="23" t="s">
        <v>161</v>
      </c>
      <c r="L91" s="24">
        <f>SUMIFS(L92:L95,A92:A95,"P")</f>
        <v>0</v>
      </c>
      <c r="M91" s="24">
        <f>SUMIFS(M92:M95,A92:A95,"P")</f>
        <v>0</v>
      </c>
      <c r="N91" s="25"/>
    </row>
    <row r="92">
      <c r="A92" s="1" t="s">
        <v>69</v>
      </c>
      <c r="B92" s="1">
        <v>14</v>
      </c>
      <c r="C92" s="26" t="s">
        <v>162</v>
      </c>
      <c r="D92" t="s">
        <v>71</v>
      </c>
      <c r="E92" s="27" t="s">
        <v>163</v>
      </c>
      <c r="F92" s="28" t="s">
        <v>146</v>
      </c>
      <c r="G92" s="29">
        <v>114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74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75</v>
      </c>
      <c r="E93" s="27" t="s">
        <v>163</v>
      </c>
    </row>
    <row r="94" ht="26">
      <c r="A94" s="1" t="s">
        <v>76</v>
      </c>
      <c r="E94" s="33" t="s">
        <v>155</v>
      </c>
    </row>
    <row r="95" ht="150">
      <c r="A95" s="1" t="s">
        <v>78</v>
      </c>
      <c r="E95" s="27" t="s">
        <v>164</v>
      </c>
    </row>
    <row r="96" ht="13">
      <c r="A96" s="1" t="s">
        <v>66</v>
      </c>
      <c r="C96" s="22" t="s">
        <v>165</v>
      </c>
      <c r="E96" s="23" t="s">
        <v>166</v>
      </c>
      <c r="L96" s="24">
        <f>SUMIFS(L97:L100,A97:A100,"P")</f>
        <v>0</v>
      </c>
      <c r="M96" s="24">
        <f>SUMIFS(M97:M100,A97:A100,"P")</f>
        <v>0</v>
      </c>
      <c r="N96" s="25"/>
    </row>
    <row r="97">
      <c r="A97" s="1" t="s">
        <v>69</v>
      </c>
      <c r="B97" s="1">
        <v>15</v>
      </c>
      <c r="C97" s="26" t="s">
        <v>167</v>
      </c>
      <c r="D97" t="s">
        <v>71</v>
      </c>
      <c r="E97" s="27" t="s">
        <v>168</v>
      </c>
      <c r="F97" s="28" t="s">
        <v>115</v>
      </c>
      <c r="G97" s="29">
        <v>2.25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74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75</v>
      </c>
      <c r="E98" s="27" t="s">
        <v>168</v>
      </c>
    </row>
    <row r="99" ht="26">
      <c r="A99" s="1" t="s">
        <v>76</v>
      </c>
      <c r="E99" s="33" t="s">
        <v>169</v>
      </c>
    </row>
    <row r="100" ht="112.5">
      <c r="A100" s="1" t="s">
        <v>78</v>
      </c>
      <c r="E100" s="27" t="s">
        <v>170</v>
      </c>
    </row>
    <row r="101" ht="13">
      <c r="A101" s="1" t="s">
        <v>66</v>
      </c>
      <c r="C101" s="22" t="s">
        <v>171</v>
      </c>
      <c r="E101" s="23" t="s">
        <v>172</v>
      </c>
      <c r="L101" s="24">
        <f>SUMIFS(L102:L193,A102:A193,"P")</f>
        <v>0</v>
      </c>
      <c r="M101" s="24">
        <f>SUMIFS(M102:M193,A102:A193,"P")</f>
        <v>0</v>
      </c>
      <c r="N101" s="25"/>
    </row>
    <row r="102" ht="25">
      <c r="A102" s="1" t="s">
        <v>69</v>
      </c>
      <c r="B102" s="1">
        <v>16</v>
      </c>
      <c r="C102" s="26" t="s">
        <v>173</v>
      </c>
      <c r="D102" t="s">
        <v>71</v>
      </c>
      <c r="E102" s="27" t="s">
        <v>174</v>
      </c>
      <c r="F102" s="28" t="s">
        <v>115</v>
      </c>
      <c r="G102" s="29">
        <v>129.66999999999999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74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 ht="25">
      <c r="A103" s="1" t="s">
        <v>75</v>
      </c>
      <c r="E103" s="27" t="s">
        <v>174</v>
      </c>
    </row>
    <row r="104" ht="26">
      <c r="A104" s="1" t="s">
        <v>76</v>
      </c>
      <c r="E104" s="33" t="s">
        <v>175</v>
      </c>
    </row>
    <row r="105" ht="237.5">
      <c r="A105" s="1" t="s">
        <v>78</v>
      </c>
      <c r="E105" s="27" t="s">
        <v>176</v>
      </c>
    </row>
    <row r="106" ht="25">
      <c r="A106" s="1" t="s">
        <v>69</v>
      </c>
      <c r="B106" s="1">
        <v>17</v>
      </c>
      <c r="C106" s="26" t="s">
        <v>177</v>
      </c>
      <c r="D106" t="s">
        <v>71</v>
      </c>
      <c r="E106" s="27" t="s">
        <v>178</v>
      </c>
      <c r="F106" s="28" t="s">
        <v>115</v>
      </c>
      <c r="G106" s="29">
        <v>86.807000000000002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74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">
      <c r="A107" s="1" t="s">
        <v>75</v>
      </c>
      <c r="E107" s="27" t="s">
        <v>178</v>
      </c>
    </row>
    <row r="108" ht="26">
      <c r="A108" s="1" t="s">
        <v>76</v>
      </c>
      <c r="E108" s="33" t="s">
        <v>179</v>
      </c>
    </row>
    <row r="109" ht="250">
      <c r="A109" s="1" t="s">
        <v>78</v>
      </c>
      <c r="E109" s="27" t="s">
        <v>180</v>
      </c>
    </row>
    <row r="110">
      <c r="A110" s="1" t="s">
        <v>69</v>
      </c>
      <c r="B110" s="1">
        <v>18</v>
      </c>
      <c r="C110" s="26" t="s">
        <v>181</v>
      </c>
      <c r="D110" t="s">
        <v>71</v>
      </c>
      <c r="E110" s="27" t="s">
        <v>182</v>
      </c>
      <c r="F110" s="28" t="s">
        <v>115</v>
      </c>
      <c r="G110" s="29">
        <v>532.55399999999997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74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75</v>
      </c>
      <c r="E111" s="27" t="s">
        <v>182</v>
      </c>
    </row>
    <row r="112" ht="26">
      <c r="A112" s="1" t="s">
        <v>76</v>
      </c>
      <c r="E112" s="33" t="s">
        <v>183</v>
      </c>
    </row>
    <row r="113" ht="87.5">
      <c r="A113" s="1" t="s">
        <v>78</v>
      </c>
      <c r="E113" s="27" t="s">
        <v>184</v>
      </c>
    </row>
    <row r="114">
      <c r="A114" s="1" t="s">
        <v>69</v>
      </c>
      <c r="B114" s="1">
        <v>19</v>
      </c>
      <c r="C114" s="26" t="s">
        <v>185</v>
      </c>
      <c r="D114" t="s">
        <v>71</v>
      </c>
      <c r="E114" s="27" t="s">
        <v>186</v>
      </c>
      <c r="F114" s="28" t="s">
        <v>115</v>
      </c>
      <c r="G114" s="29">
        <v>65.218999999999994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74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75</v>
      </c>
      <c r="E115" s="27" t="s">
        <v>186</v>
      </c>
    </row>
    <row r="116" ht="26">
      <c r="A116" s="1" t="s">
        <v>76</v>
      </c>
      <c r="E116" s="33" t="s">
        <v>187</v>
      </c>
    </row>
    <row r="117" ht="87.5">
      <c r="A117" s="1" t="s">
        <v>78</v>
      </c>
      <c r="E117" s="27" t="s">
        <v>184</v>
      </c>
    </row>
    <row r="118">
      <c r="A118" s="1" t="s">
        <v>69</v>
      </c>
      <c r="B118" s="1">
        <v>20</v>
      </c>
      <c r="C118" s="26" t="s">
        <v>188</v>
      </c>
      <c r="D118" t="s">
        <v>71</v>
      </c>
      <c r="E118" s="27" t="s">
        <v>189</v>
      </c>
      <c r="F118" s="28" t="s">
        <v>190</v>
      </c>
      <c r="G118" s="29">
        <v>37.700000000000003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74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75</v>
      </c>
      <c r="E119" s="27" t="s">
        <v>189</v>
      </c>
    </row>
    <row r="120" ht="26">
      <c r="A120" s="1" t="s">
        <v>76</v>
      </c>
      <c r="E120" s="33" t="s">
        <v>191</v>
      </c>
    </row>
    <row r="121" ht="337.5">
      <c r="A121" s="1" t="s">
        <v>78</v>
      </c>
      <c r="E121" s="27" t="s">
        <v>192</v>
      </c>
    </row>
    <row r="122" ht="25">
      <c r="A122" s="1" t="s">
        <v>69</v>
      </c>
      <c r="B122" s="1">
        <v>21</v>
      </c>
      <c r="C122" s="26" t="s">
        <v>193</v>
      </c>
      <c r="D122" t="s">
        <v>71</v>
      </c>
      <c r="E122" s="27" t="s">
        <v>194</v>
      </c>
      <c r="F122" s="28" t="s">
        <v>190</v>
      </c>
      <c r="G122" s="29">
        <v>281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74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 ht="25">
      <c r="A123" s="1" t="s">
        <v>75</v>
      </c>
      <c r="E123" s="27" t="s">
        <v>194</v>
      </c>
    </row>
    <row r="124" ht="26">
      <c r="A124" s="1" t="s">
        <v>76</v>
      </c>
      <c r="E124" s="33" t="s">
        <v>195</v>
      </c>
    </row>
    <row r="125" ht="112.5">
      <c r="A125" s="1" t="s">
        <v>78</v>
      </c>
      <c r="E125" s="27" t="s">
        <v>196</v>
      </c>
    </row>
    <row r="126" ht="25">
      <c r="A126" s="1" t="s">
        <v>69</v>
      </c>
      <c r="B126" s="1">
        <v>22</v>
      </c>
      <c r="C126" s="26" t="s">
        <v>197</v>
      </c>
      <c r="D126" t="s">
        <v>71</v>
      </c>
      <c r="E126" s="27" t="s">
        <v>198</v>
      </c>
      <c r="F126" s="28" t="s">
        <v>190</v>
      </c>
      <c r="G126" s="29">
        <v>114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74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 ht="25">
      <c r="A127" s="1" t="s">
        <v>75</v>
      </c>
      <c r="E127" s="27" t="s">
        <v>198</v>
      </c>
    </row>
    <row r="128" ht="26">
      <c r="A128" s="1" t="s">
        <v>76</v>
      </c>
      <c r="E128" s="33" t="s">
        <v>155</v>
      </c>
    </row>
    <row r="129" ht="112.5">
      <c r="A129" s="1" t="s">
        <v>78</v>
      </c>
      <c r="E129" s="27" t="s">
        <v>196</v>
      </c>
    </row>
    <row r="130">
      <c r="A130" s="1" t="s">
        <v>69</v>
      </c>
      <c r="B130" s="1">
        <v>23</v>
      </c>
      <c r="C130" s="26" t="s">
        <v>199</v>
      </c>
      <c r="D130" t="s">
        <v>71</v>
      </c>
      <c r="E130" s="27" t="s">
        <v>200</v>
      </c>
      <c r="F130" s="28" t="s">
        <v>201</v>
      </c>
      <c r="G130" s="29">
        <v>60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74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75</v>
      </c>
      <c r="E131" s="27" t="s">
        <v>200</v>
      </c>
    </row>
    <row r="132" ht="26">
      <c r="A132" s="1" t="s">
        <v>76</v>
      </c>
      <c r="E132" s="33" t="s">
        <v>202</v>
      </c>
    </row>
    <row r="133" ht="150">
      <c r="A133" s="1" t="s">
        <v>78</v>
      </c>
      <c r="E133" s="27" t="s">
        <v>203</v>
      </c>
    </row>
    <row r="134">
      <c r="A134" s="1" t="s">
        <v>69</v>
      </c>
      <c r="B134" s="1">
        <v>24</v>
      </c>
      <c r="C134" s="26" t="s">
        <v>204</v>
      </c>
      <c r="D134" t="s">
        <v>71</v>
      </c>
      <c r="E134" s="27" t="s">
        <v>205</v>
      </c>
      <c r="F134" s="28" t="s">
        <v>190</v>
      </c>
      <c r="G134" s="29">
        <v>8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74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75</v>
      </c>
      <c r="E135" s="27" t="s">
        <v>205</v>
      </c>
    </row>
    <row r="136" ht="26">
      <c r="A136" s="1" t="s">
        <v>76</v>
      </c>
      <c r="E136" s="33" t="s">
        <v>206</v>
      </c>
    </row>
    <row r="137" ht="150">
      <c r="A137" s="1" t="s">
        <v>78</v>
      </c>
      <c r="E137" s="27" t="s">
        <v>207</v>
      </c>
    </row>
    <row r="138">
      <c r="A138" s="1" t="s">
        <v>69</v>
      </c>
      <c r="B138" s="1">
        <v>25</v>
      </c>
      <c r="C138" s="26" t="s">
        <v>208</v>
      </c>
      <c r="D138" t="s">
        <v>71</v>
      </c>
      <c r="E138" s="27" t="s">
        <v>209</v>
      </c>
      <c r="F138" s="28" t="s">
        <v>201</v>
      </c>
      <c r="G138" s="29">
        <v>10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74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75</v>
      </c>
      <c r="E139" s="27" t="s">
        <v>209</v>
      </c>
    </row>
    <row r="140" ht="26">
      <c r="A140" s="1" t="s">
        <v>76</v>
      </c>
      <c r="E140" s="33" t="s">
        <v>210</v>
      </c>
    </row>
    <row r="141">
      <c r="A141" s="1" t="s">
        <v>78</v>
      </c>
      <c r="E141" s="27" t="s">
        <v>71</v>
      </c>
    </row>
    <row r="142">
      <c r="A142" s="1" t="s">
        <v>69</v>
      </c>
      <c r="B142" s="1">
        <v>26</v>
      </c>
      <c r="C142" s="26" t="s">
        <v>211</v>
      </c>
      <c r="D142" t="s">
        <v>71</v>
      </c>
      <c r="E142" s="27" t="s">
        <v>212</v>
      </c>
      <c r="F142" s="28" t="s">
        <v>201</v>
      </c>
      <c r="G142" s="29">
        <v>16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74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75</v>
      </c>
      <c r="E143" s="27" t="s">
        <v>212</v>
      </c>
    </row>
    <row r="144" ht="26">
      <c r="A144" s="1" t="s">
        <v>76</v>
      </c>
      <c r="E144" s="33" t="s">
        <v>213</v>
      </c>
    </row>
    <row r="145" ht="250">
      <c r="A145" s="1" t="s">
        <v>78</v>
      </c>
      <c r="E145" s="27" t="s">
        <v>214</v>
      </c>
    </row>
    <row r="146">
      <c r="A146" s="1" t="s">
        <v>69</v>
      </c>
      <c r="B146" s="1">
        <v>27</v>
      </c>
      <c r="C146" s="26" t="s">
        <v>215</v>
      </c>
      <c r="D146" t="s">
        <v>71</v>
      </c>
      <c r="E146" s="27" t="s">
        <v>216</v>
      </c>
      <c r="F146" s="28" t="s">
        <v>201</v>
      </c>
      <c r="G146" s="29">
        <v>2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74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75</v>
      </c>
      <c r="E147" s="27" t="s">
        <v>216</v>
      </c>
    </row>
    <row r="148" ht="26">
      <c r="A148" s="1" t="s">
        <v>76</v>
      </c>
      <c r="E148" s="33" t="s">
        <v>217</v>
      </c>
    </row>
    <row r="149">
      <c r="A149" s="1" t="s">
        <v>78</v>
      </c>
      <c r="E149" s="27" t="s">
        <v>71</v>
      </c>
    </row>
    <row r="150">
      <c r="A150" s="1" t="s">
        <v>69</v>
      </c>
      <c r="B150" s="1">
        <v>28</v>
      </c>
      <c r="C150" s="26" t="s">
        <v>218</v>
      </c>
      <c r="D150" t="s">
        <v>71</v>
      </c>
      <c r="E150" s="27" t="s">
        <v>219</v>
      </c>
      <c r="F150" s="28" t="s">
        <v>201</v>
      </c>
      <c r="G150" s="29">
        <v>18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74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75</v>
      </c>
      <c r="E151" s="27" t="s">
        <v>219</v>
      </c>
    </row>
    <row r="152" ht="52">
      <c r="A152" s="1" t="s">
        <v>76</v>
      </c>
      <c r="E152" s="33" t="s">
        <v>220</v>
      </c>
    </row>
    <row r="153">
      <c r="A153" s="1" t="s">
        <v>78</v>
      </c>
      <c r="E153" s="27" t="s">
        <v>71</v>
      </c>
    </row>
    <row r="154" ht="25">
      <c r="A154" s="1" t="s">
        <v>69</v>
      </c>
      <c r="B154" s="1">
        <v>29</v>
      </c>
      <c r="C154" s="26" t="s">
        <v>221</v>
      </c>
      <c r="D154" t="s">
        <v>71</v>
      </c>
      <c r="E154" s="27" t="s">
        <v>222</v>
      </c>
      <c r="F154" s="28" t="s">
        <v>190</v>
      </c>
      <c r="G154" s="29">
        <v>115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74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 ht="25">
      <c r="A155" s="1" t="s">
        <v>75</v>
      </c>
      <c r="E155" s="27" t="s">
        <v>222</v>
      </c>
    </row>
    <row r="156" ht="26">
      <c r="A156" s="1" t="s">
        <v>76</v>
      </c>
      <c r="E156" s="33" t="s">
        <v>223</v>
      </c>
    </row>
    <row r="157" ht="175">
      <c r="A157" s="1" t="s">
        <v>78</v>
      </c>
      <c r="E157" s="27" t="s">
        <v>224</v>
      </c>
    </row>
    <row r="158">
      <c r="A158" s="1" t="s">
        <v>69</v>
      </c>
      <c r="B158" s="1">
        <v>30</v>
      </c>
      <c r="C158" s="26" t="s">
        <v>225</v>
      </c>
      <c r="D158" t="s">
        <v>71</v>
      </c>
      <c r="E158" s="27" t="s">
        <v>226</v>
      </c>
      <c r="F158" s="28" t="s">
        <v>190</v>
      </c>
      <c r="G158" s="29">
        <v>216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74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75</v>
      </c>
      <c r="E159" s="27" t="s">
        <v>226</v>
      </c>
    </row>
    <row r="160" ht="26">
      <c r="A160" s="1" t="s">
        <v>76</v>
      </c>
      <c r="E160" s="33" t="s">
        <v>227</v>
      </c>
    </row>
    <row r="161" ht="100">
      <c r="A161" s="1" t="s">
        <v>78</v>
      </c>
      <c r="E161" s="27" t="s">
        <v>228</v>
      </c>
    </row>
    <row r="162">
      <c r="A162" s="1" t="s">
        <v>69</v>
      </c>
      <c r="B162" s="1">
        <v>31</v>
      </c>
      <c r="C162" s="26" t="s">
        <v>229</v>
      </c>
      <c r="D162" t="s">
        <v>71</v>
      </c>
      <c r="E162" s="27" t="s">
        <v>230</v>
      </c>
      <c r="F162" s="28" t="s">
        <v>201</v>
      </c>
      <c r="G162" s="29">
        <v>12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74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75</v>
      </c>
      <c r="E163" s="27" t="s">
        <v>230</v>
      </c>
    </row>
    <row r="164" ht="26">
      <c r="A164" s="1" t="s">
        <v>76</v>
      </c>
      <c r="E164" s="33" t="s">
        <v>231</v>
      </c>
    </row>
    <row r="165" ht="100">
      <c r="A165" s="1" t="s">
        <v>78</v>
      </c>
      <c r="E165" s="27" t="s">
        <v>232</v>
      </c>
    </row>
    <row r="166">
      <c r="A166" s="1" t="s">
        <v>69</v>
      </c>
      <c r="B166" s="1">
        <v>32</v>
      </c>
      <c r="C166" s="26" t="s">
        <v>233</v>
      </c>
      <c r="D166" t="s">
        <v>71</v>
      </c>
      <c r="E166" s="27" t="s">
        <v>234</v>
      </c>
      <c r="F166" s="28" t="s">
        <v>115</v>
      </c>
      <c r="G166" s="29">
        <v>1.8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75</v>
      </c>
      <c r="E167" s="27" t="s">
        <v>234</v>
      </c>
    </row>
    <row r="168" ht="26">
      <c r="A168" s="1" t="s">
        <v>76</v>
      </c>
      <c r="E168" s="33" t="s">
        <v>235</v>
      </c>
    </row>
    <row r="169">
      <c r="A169" s="1" t="s">
        <v>78</v>
      </c>
      <c r="E169" s="27" t="s">
        <v>71</v>
      </c>
    </row>
    <row r="170">
      <c r="A170" s="1" t="s">
        <v>69</v>
      </c>
      <c r="B170" s="1">
        <v>58</v>
      </c>
      <c r="C170" s="26" t="s">
        <v>236</v>
      </c>
      <c r="D170" t="s">
        <v>71</v>
      </c>
      <c r="E170" s="27" t="s">
        <v>237</v>
      </c>
      <c r="F170" s="28" t="s">
        <v>190</v>
      </c>
      <c r="G170" s="29">
        <v>174.59999999999999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71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75</v>
      </c>
      <c r="E171" s="27" t="s">
        <v>237</v>
      </c>
    </row>
    <row r="172" ht="26">
      <c r="A172" s="1" t="s">
        <v>76</v>
      </c>
      <c r="E172" s="33" t="s">
        <v>238</v>
      </c>
    </row>
    <row r="173" ht="337.5">
      <c r="A173" s="1" t="s">
        <v>78</v>
      </c>
      <c r="E173" s="27" t="s">
        <v>192</v>
      </c>
    </row>
    <row r="174">
      <c r="A174" s="1" t="s">
        <v>69</v>
      </c>
      <c r="B174" s="1">
        <v>59</v>
      </c>
      <c r="C174" s="26" t="s">
        <v>239</v>
      </c>
      <c r="D174" t="s">
        <v>71</v>
      </c>
      <c r="E174" s="27" t="s">
        <v>240</v>
      </c>
      <c r="F174" s="28" t="s">
        <v>201</v>
      </c>
      <c r="G174" s="29">
        <v>4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71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75</v>
      </c>
      <c r="E175" s="27" t="s">
        <v>241</v>
      </c>
    </row>
    <row r="176" ht="26">
      <c r="A176" s="1" t="s">
        <v>76</v>
      </c>
      <c r="E176" s="33" t="s">
        <v>242</v>
      </c>
    </row>
    <row r="177">
      <c r="A177" s="1" t="s">
        <v>78</v>
      </c>
      <c r="E177" s="27" t="s">
        <v>71</v>
      </c>
    </row>
    <row r="178">
      <c r="A178" s="1" t="s">
        <v>69</v>
      </c>
      <c r="B178" s="1">
        <v>60</v>
      </c>
      <c r="C178" s="26" t="s">
        <v>243</v>
      </c>
      <c r="D178" t="s">
        <v>71</v>
      </c>
      <c r="E178" s="27" t="s">
        <v>244</v>
      </c>
      <c r="F178" s="28" t="s">
        <v>201</v>
      </c>
      <c r="G178" s="29">
        <v>5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71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75</v>
      </c>
      <c r="E179" s="27" t="s">
        <v>245</v>
      </c>
    </row>
    <row r="180" ht="26">
      <c r="A180" s="1" t="s">
        <v>76</v>
      </c>
      <c r="E180" s="33" t="s">
        <v>246</v>
      </c>
    </row>
    <row r="181" ht="150">
      <c r="A181" s="1" t="s">
        <v>78</v>
      </c>
      <c r="E181" s="27" t="s">
        <v>203</v>
      </c>
    </row>
    <row r="182" ht="25">
      <c r="A182" s="1" t="s">
        <v>69</v>
      </c>
      <c r="B182" s="1">
        <v>61</v>
      </c>
      <c r="C182" s="26" t="s">
        <v>247</v>
      </c>
      <c r="D182" t="s">
        <v>111</v>
      </c>
      <c r="E182" s="27" t="s">
        <v>248</v>
      </c>
      <c r="F182" s="28" t="s">
        <v>249</v>
      </c>
      <c r="G182" s="29">
        <v>28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71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 ht="37.5">
      <c r="A183" s="1" t="s">
        <v>75</v>
      </c>
      <c r="E183" s="27" t="s">
        <v>250</v>
      </c>
    </row>
    <row r="184" ht="26">
      <c r="A184" s="1" t="s">
        <v>76</v>
      </c>
      <c r="E184" s="33" t="s">
        <v>251</v>
      </c>
    </row>
    <row r="185" ht="137.5">
      <c r="A185" s="1" t="s">
        <v>78</v>
      </c>
      <c r="E185" s="27" t="s">
        <v>252</v>
      </c>
    </row>
    <row r="186" ht="25">
      <c r="A186" s="1" t="s">
        <v>69</v>
      </c>
      <c r="B186" s="1">
        <v>62</v>
      </c>
      <c r="C186" s="26" t="s">
        <v>247</v>
      </c>
      <c r="D186" t="s">
        <v>160</v>
      </c>
      <c r="E186" s="27" t="s">
        <v>253</v>
      </c>
      <c r="F186" s="28" t="s">
        <v>249</v>
      </c>
      <c r="G186" s="29">
        <v>24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71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 ht="25">
      <c r="A187" s="1" t="s">
        <v>75</v>
      </c>
      <c r="E187" s="27" t="s">
        <v>254</v>
      </c>
    </row>
    <row r="188" ht="26">
      <c r="A188" s="1" t="s">
        <v>76</v>
      </c>
      <c r="E188" s="33" t="s">
        <v>255</v>
      </c>
    </row>
    <row r="189" ht="137.5">
      <c r="A189" s="1" t="s">
        <v>78</v>
      </c>
      <c r="E189" s="27" t="s">
        <v>252</v>
      </c>
    </row>
    <row r="190">
      <c r="A190" s="1" t="s">
        <v>69</v>
      </c>
      <c r="B190" s="1">
        <v>63</v>
      </c>
      <c r="C190" s="26" t="s">
        <v>256</v>
      </c>
      <c r="D190" t="s">
        <v>71</v>
      </c>
      <c r="E190" s="27" t="s">
        <v>257</v>
      </c>
      <c r="F190" s="28" t="s">
        <v>190</v>
      </c>
      <c r="G190" s="29">
        <v>538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71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 ht="37.5">
      <c r="A191" s="1" t="s">
        <v>75</v>
      </c>
      <c r="E191" s="27" t="s">
        <v>258</v>
      </c>
    </row>
    <row r="192" ht="26">
      <c r="A192" s="1" t="s">
        <v>76</v>
      </c>
      <c r="E192" s="33" t="s">
        <v>259</v>
      </c>
    </row>
    <row r="193">
      <c r="A193" s="1" t="s">
        <v>78</v>
      </c>
      <c r="E193" s="27" t="s">
        <v>71</v>
      </c>
    </row>
    <row r="194" ht="13">
      <c r="A194" s="1" t="s">
        <v>66</v>
      </c>
      <c r="C194" s="22" t="s">
        <v>260</v>
      </c>
      <c r="E194" s="23" t="s">
        <v>261</v>
      </c>
      <c r="L194" s="24">
        <f>SUMIFS(L195:L278,A195:A278,"P")</f>
        <v>0</v>
      </c>
      <c r="M194" s="24">
        <f>SUMIFS(M195:M278,A195:A278,"P")</f>
        <v>0</v>
      </c>
      <c r="N194" s="25"/>
    </row>
    <row r="195">
      <c r="A195" s="1" t="s">
        <v>69</v>
      </c>
      <c r="B195" s="1">
        <v>33</v>
      </c>
      <c r="C195" s="26" t="s">
        <v>262</v>
      </c>
      <c r="D195" t="s">
        <v>71</v>
      </c>
      <c r="E195" s="27" t="s">
        <v>263</v>
      </c>
      <c r="F195" s="28" t="s">
        <v>201</v>
      </c>
      <c r="G195" s="29">
        <v>4</v>
      </c>
      <c r="H195" s="28">
        <v>0</v>
      </c>
      <c r="I195" s="30">
        <f>ROUND(G195*H195,P4)</f>
        <v>0</v>
      </c>
      <c r="L195" s="31">
        <v>0</v>
      </c>
      <c r="M195" s="24">
        <f>ROUND(G195*L195,P4)</f>
        <v>0</v>
      </c>
      <c r="N195" s="25" t="s">
        <v>74</v>
      </c>
      <c r="O195" s="32">
        <f>M195*AA195</f>
        <v>0</v>
      </c>
      <c r="P195" s="1">
        <v>3</v>
      </c>
      <c r="AA195" s="1">
        <f>IF(P195=1,$O$3,IF(P195=2,$O$4,$O$5))</f>
        <v>0</v>
      </c>
    </row>
    <row r="196">
      <c r="A196" s="1" t="s">
        <v>75</v>
      </c>
      <c r="E196" s="27" t="s">
        <v>263</v>
      </c>
    </row>
    <row r="197" ht="26">
      <c r="A197" s="1" t="s">
        <v>76</v>
      </c>
      <c r="E197" s="33" t="s">
        <v>242</v>
      </c>
    </row>
    <row r="198" ht="100">
      <c r="A198" s="1" t="s">
        <v>78</v>
      </c>
      <c r="E198" s="27" t="s">
        <v>264</v>
      </c>
    </row>
    <row r="199">
      <c r="A199" s="1" t="s">
        <v>69</v>
      </c>
      <c r="B199" s="1">
        <v>34</v>
      </c>
      <c r="C199" s="26" t="s">
        <v>265</v>
      </c>
      <c r="D199" t="s">
        <v>71</v>
      </c>
      <c r="E199" s="27" t="s">
        <v>266</v>
      </c>
      <c r="F199" s="28" t="s">
        <v>201</v>
      </c>
      <c r="G199" s="29">
        <v>1</v>
      </c>
      <c r="H199" s="28">
        <v>0</v>
      </c>
      <c r="I199" s="30">
        <f>ROUND(G199*H199,P4)</f>
        <v>0</v>
      </c>
      <c r="L199" s="31">
        <v>0</v>
      </c>
      <c r="M199" s="24">
        <f>ROUND(G199*L199,P4)</f>
        <v>0</v>
      </c>
      <c r="N199" s="25" t="s">
        <v>74</v>
      </c>
      <c r="O199" s="32">
        <f>M199*AA199</f>
        <v>0</v>
      </c>
      <c r="P199" s="1">
        <v>3</v>
      </c>
      <c r="AA199" s="1">
        <f>IF(P199=1,$O$3,IF(P199=2,$O$4,$O$5))</f>
        <v>0</v>
      </c>
    </row>
    <row r="200">
      <c r="A200" s="1" t="s">
        <v>75</v>
      </c>
      <c r="E200" s="27" t="s">
        <v>266</v>
      </c>
    </row>
    <row r="201" ht="26">
      <c r="A201" s="1" t="s">
        <v>76</v>
      </c>
      <c r="E201" s="33" t="s">
        <v>267</v>
      </c>
    </row>
    <row r="202" ht="125">
      <c r="A202" s="1" t="s">
        <v>78</v>
      </c>
      <c r="E202" s="27" t="s">
        <v>268</v>
      </c>
    </row>
    <row r="203">
      <c r="A203" s="1" t="s">
        <v>69</v>
      </c>
      <c r="B203" s="1">
        <v>35</v>
      </c>
      <c r="C203" s="26" t="s">
        <v>269</v>
      </c>
      <c r="D203" t="s">
        <v>71</v>
      </c>
      <c r="E203" s="27" t="s">
        <v>270</v>
      </c>
      <c r="F203" s="28" t="s">
        <v>201</v>
      </c>
      <c r="G203" s="29">
        <v>1</v>
      </c>
      <c r="H203" s="28">
        <v>0</v>
      </c>
      <c r="I203" s="30">
        <f>ROUND(G203*H203,P4)</f>
        <v>0</v>
      </c>
      <c r="L203" s="31">
        <v>0</v>
      </c>
      <c r="M203" s="24">
        <f>ROUND(G203*L203,P4)</f>
        <v>0</v>
      </c>
      <c r="N203" s="25" t="s">
        <v>74</v>
      </c>
      <c r="O203" s="32">
        <f>M203*AA203</f>
        <v>0</v>
      </c>
      <c r="P203" s="1">
        <v>3</v>
      </c>
      <c r="AA203" s="1">
        <f>IF(P203=1,$O$3,IF(P203=2,$O$4,$O$5))</f>
        <v>0</v>
      </c>
    </row>
    <row r="204">
      <c r="A204" s="1" t="s">
        <v>75</v>
      </c>
      <c r="E204" s="27" t="s">
        <v>270</v>
      </c>
    </row>
    <row r="205" ht="26">
      <c r="A205" s="1" t="s">
        <v>76</v>
      </c>
      <c r="E205" s="33" t="s">
        <v>267</v>
      </c>
    </row>
    <row r="206" ht="125">
      <c r="A206" s="1" t="s">
        <v>78</v>
      </c>
      <c r="E206" s="27" t="s">
        <v>268</v>
      </c>
    </row>
    <row r="207">
      <c r="A207" s="1" t="s">
        <v>69</v>
      </c>
      <c r="B207" s="1">
        <v>36</v>
      </c>
      <c r="C207" s="26" t="s">
        <v>271</v>
      </c>
      <c r="D207" t="s">
        <v>71</v>
      </c>
      <c r="E207" s="27" t="s">
        <v>272</v>
      </c>
      <c r="F207" s="28" t="s">
        <v>201</v>
      </c>
      <c r="G207" s="29">
        <v>1</v>
      </c>
      <c r="H207" s="28">
        <v>0</v>
      </c>
      <c r="I207" s="30">
        <f>ROUND(G207*H207,P4)</f>
        <v>0</v>
      </c>
      <c r="L207" s="31">
        <v>0</v>
      </c>
      <c r="M207" s="24">
        <f>ROUND(G207*L207,P4)</f>
        <v>0</v>
      </c>
      <c r="N207" s="25" t="s">
        <v>74</v>
      </c>
      <c r="O207" s="32">
        <f>M207*AA207</f>
        <v>0</v>
      </c>
      <c r="P207" s="1">
        <v>3</v>
      </c>
      <c r="AA207" s="1">
        <f>IF(P207=1,$O$3,IF(P207=2,$O$4,$O$5))</f>
        <v>0</v>
      </c>
    </row>
    <row r="208">
      <c r="A208" s="1" t="s">
        <v>75</v>
      </c>
      <c r="E208" s="27" t="s">
        <v>272</v>
      </c>
    </row>
    <row r="209" ht="26">
      <c r="A209" s="1" t="s">
        <v>76</v>
      </c>
      <c r="E209" s="33" t="s">
        <v>267</v>
      </c>
    </row>
    <row r="210" ht="125">
      <c r="A210" s="1" t="s">
        <v>78</v>
      </c>
      <c r="E210" s="27" t="s">
        <v>268</v>
      </c>
    </row>
    <row r="211">
      <c r="A211" s="1" t="s">
        <v>69</v>
      </c>
      <c r="B211" s="1">
        <v>37</v>
      </c>
      <c r="C211" s="26" t="s">
        <v>273</v>
      </c>
      <c r="D211" t="s">
        <v>71</v>
      </c>
      <c r="E211" s="27" t="s">
        <v>274</v>
      </c>
      <c r="F211" s="28" t="s">
        <v>201</v>
      </c>
      <c r="G211" s="29">
        <v>4</v>
      </c>
      <c r="H211" s="28">
        <v>0</v>
      </c>
      <c r="I211" s="30">
        <f>ROUND(G211*H211,P4)</f>
        <v>0</v>
      </c>
      <c r="L211" s="31">
        <v>0</v>
      </c>
      <c r="M211" s="24">
        <f>ROUND(G211*L211,P4)</f>
        <v>0</v>
      </c>
      <c r="N211" s="25" t="s">
        <v>74</v>
      </c>
      <c r="O211" s="32">
        <f>M211*AA211</f>
        <v>0</v>
      </c>
      <c r="P211" s="1">
        <v>3</v>
      </c>
      <c r="AA211" s="1">
        <f>IF(P211=1,$O$3,IF(P211=2,$O$4,$O$5))</f>
        <v>0</v>
      </c>
    </row>
    <row r="212">
      <c r="A212" s="1" t="s">
        <v>75</v>
      </c>
      <c r="E212" s="27" t="s">
        <v>274</v>
      </c>
    </row>
    <row r="213" ht="26">
      <c r="A213" s="1" t="s">
        <v>76</v>
      </c>
      <c r="E213" s="33" t="s">
        <v>242</v>
      </c>
    </row>
    <row r="214" ht="125">
      <c r="A214" s="1" t="s">
        <v>78</v>
      </c>
      <c r="E214" s="27" t="s">
        <v>268</v>
      </c>
    </row>
    <row r="215">
      <c r="A215" s="1" t="s">
        <v>69</v>
      </c>
      <c r="B215" s="1">
        <v>38</v>
      </c>
      <c r="C215" s="26" t="s">
        <v>275</v>
      </c>
      <c r="D215" t="s">
        <v>71</v>
      </c>
      <c r="E215" s="27" t="s">
        <v>276</v>
      </c>
      <c r="F215" s="28" t="s">
        <v>201</v>
      </c>
      <c r="G215" s="29">
        <v>4</v>
      </c>
      <c r="H215" s="28">
        <v>0</v>
      </c>
      <c r="I215" s="30">
        <f>ROUND(G215*H215,P4)</f>
        <v>0</v>
      </c>
      <c r="L215" s="31">
        <v>0</v>
      </c>
      <c r="M215" s="24">
        <f>ROUND(G215*L215,P4)</f>
        <v>0</v>
      </c>
      <c r="N215" s="25" t="s">
        <v>74</v>
      </c>
      <c r="O215" s="32">
        <f>M215*AA215</f>
        <v>0</v>
      </c>
      <c r="P215" s="1">
        <v>3</v>
      </c>
      <c r="AA215" s="1">
        <f>IF(P215=1,$O$3,IF(P215=2,$O$4,$O$5))</f>
        <v>0</v>
      </c>
    </row>
    <row r="216">
      <c r="A216" s="1" t="s">
        <v>75</v>
      </c>
      <c r="E216" s="27" t="s">
        <v>276</v>
      </c>
    </row>
    <row r="217" ht="26">
      <c r="A217" s="1" t="s">
        <v>76</v>
      </c>
      <c r="E217" s="33" t="s">
        <v>242</v>
      </c>
    </row>
    <row r="218" ht="125">
      <c r="A218" s="1" t="s">
        <v>78</v>
      </c>
      <c r="E218" s="27" t="s">
        <v>268</v>
      </c>
    </row>
    <row r="219">
      <c r="A219" s="1" t="s">
        <v>69</v>
      </c>
      <c r="B219" s="1">
        <v>39</v>
      </c>
      <c r="C219" s="26" t="s">
        <v>277</v>
      </c>
      <c r="D219" t="s">
        <v>71</v>
      </c>
      <c r="E219" s="27" t="s">
        <v>278</v>
      </c>
      <c r="F219" s="28" t="s">
        <v>201</v>
      </c>
      <c r="G219" s="29">
        <v>8</v>
      </c>
      <c r="H219" s="28">
        <v>0</v>
      </c>
      <c r="I219" s="30">
        <f>ROUND(G219*H219,P4)</f>
        <v>0</v>
      </c>
      <c r="L219" s="31">
        <v>0</v>
      </c>
      <c r="M219" s="24">
        <f>ROUND(G219*L219,P4)</f>
        <v>0</v>
      </c>
      <c r="N219" s="25" t="s">
        <v>74</v>
      </c>
      <c r="O219" s="32">
        <f>M219*AA219</f>
        <v>0</v>
      </c>
      <c r="P219" s="1">
        <v>3</v>
      </c>
      <c r="AA219" s="1">
        <f>IF(P219=1,$O$3,IF(P219=2,$O$4,$O$5))</f>
        <v>0</v>
      </c>
    </row>
    <row r="220">
      <c r="A220" s="1" t="s">
        <v>75</v>
      </c>
      <c r="E220" s="27" t="s">
        <v>278</v>
      </c>
    </row>
    <row r="221" ht="91">
      <c r="A221" s="1" t="s">
        <v>76</v>
      </c>
      <c r="E221" s="33" t="s">
        <v>279</v>
      </c>
    </row>
    <row r="222" ht="112.5">
      <c r="A222" s="1" t="s">
        <v>78</v>
      </c>
      <c r="E222" s="27" t="s">
        <v>280</v>
      </c>
    </row>
    <row r="223">
      <c r="A223" s="1" t="s">
        <v>69</v>
      </c>
      <c r="B223" s="1">
        <v>40</v>
      </c>
      <c r="C223" s="26" t="s">
        <v>281</v>
      </c>
      <c r="D223" t="s">
        <v>71</v>
      </c>
      <c r="E223" s="27" t="s">
        <v>282</v>
      </c>
      <c r="F223" s="28" t="s">
        <v>201</v>
      </c>
      <c r="G223" s="29">
        <v>1</v>
      </c>
      <c r="H223" s="28">
        <v>0</v>
      </c>
      <c r="I223" s="30">
        <f>ROUND(G223*H223,P4)</f>
        <v>0</v>
      </c>
      <c r="L223" s="31">
        <v>0</v>
      </c>
      <c r="M223" s="24">
        <f>ROUND(G223*L223,P4)</f>
        <v>0</v>
      </c>
      <c r="N223" s="25" t="s">
        <v>74</v>
      </c>
      <c r="O223" s="32">
        <f>M223*AA223</f>
        <v>0</v>
      </c>
      <c r="P223" s="1">
        <v>3</v>
      </c>
      <c r="AA223" s="1">
        <f>IF(P223=1,$O$3,IF(P223=2,$O$4,$O$5))</f>
        <v>0</v>
      </c>
    </row>
    <row r="224">
      <c r="A224" s="1" t="s">
        <v>75</v>
      </c>
      <c r="E224" s="27" t="s">
        <v>282</v>
      </c>
    </row>
    <row r="225" ht="26">
      <c r="A225" s="1" t="s">
        <v>76</v>
      </c>
      <c r="E225" s="33" t="s">
        <v>283</v>
      </c>
    </row>
    <row r="226" ht="112.5">
      <c r="A226" s="1" t="s">
        <v>78</v>
      </c>
      <c r="E226" s="27" t="s">
        <v>284</v>
      </c>
    </row>
    <row r="227">
      <c r="A227" s="1" t="s">
        <v>69</v>
      </c>
      <c r="B227" s="1">
        <v>41</v>
      </c>
      <c r="C227" s="26" t="s">
        <v>285</v>
      </c>
      <c r="D227" t="s">
        <v>71</v>
      </c>
      <c r="E227" s="27" t="s">
        <v>286</v>
      </c>
      <c r="F227" s="28" t="s">
        <v>201</v>
      </c>
      <c r="G227" s="29">
        <v>1</v>
      </c>
      <c r="H227" s="28">
        <v>0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74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75</v>
      </c>
      <c r="E228" s="27" t="s">
        <v>286</v>
      </c>
    </row>
    <row r="229" ht="26">
      <c r="A229" s="1" t="s">
        <v>76</v>
      </c>
      <c r="E229" s="33" t="s">
        <v>267</v>
      </c>
    </row>
    <row r="230" ht="75">
      <c r="A230" s="1" t="s">
        <v>78</v>
      </c>
      <c r="E230" s="27" t="s">
        <v>287</v>
      </c>
    </row>
    <row r="231">
      <c r="A231" s="1" t="s">
        <v>69</v>
      </c>
      <c r="B231" s="1">
        <v>42</v>
      </c>
      <c r="C231" s="26" t="s">
        <v>288</v>
      </c>
      <c r="D231" t="s">
        <v>71</v>
      </c>
      <c r="E231" s="27" t="s">
        <v>289</v>
      </c>
      <c r="F231" s="28" t="s">
        <v>115</v>
      </c>
      <c r="G231" s="29">
        <v>260</v>
      </c>
      <c r="H231" s="28">
        <v>0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74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75</v>
      </c>
      <c r="E232" s="27" t="s">
        <v>289</v>
      </c>
    </row>
    <row r="233" ht="26">
      <c r="A233" s="1" t="s">
        <v>76</v>
      </c>
      <c r="E233" s="33" t="s">
        <v>290</v>
      </c>
    </row>
    <row r="234" ht="137.5">
      <c r="A234" s="1" t="s">
        <v>78</v>
      </c>
      <c r="E234" s="27" t="s">
        <v>291</v>
      </c>
    </row>
    <row r="235" ht="25">
      <c r="A235" s="1" t="s">
        <v>69</v>
      </c>
      <c r="B235" s="1">
        <v>43</v>
      </c>
      <c r="C235" s="26" t="s">
        <v>292</v>
      </c>
      <c r="D235" t="s">
        <v>71</v>
      </c>
      <c r="E235" s="27" t="s">
        <v>293</v>
      </c>
      <c r="F235" s="28" t="s">
        <v>120</v>
      </c>
      <c r="G235" s="29">
        <v>1300</v>
      </c>
      <c r="H235" s="28">
        <v>0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74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 ht="25">
      <c r="A236" s="1" t="s">
        <v>75</v>
      </c>
      <c r="E236" s="27" t="s">
        <v>293</v>
      </c>
    </row>
    <row r="237" ht="26">
      <c r="A237" s="1" t="s">
        <v>76</v>
      </c>
      <c r="E237" s="33" t="s">
        <v>294</v>
      </c>
    </row>
    <row r="238" ht="125">
      <c r="A238" s="1" t="s">
        <v>78</v>
      </c>
      <c r="E238" s="27" t="s">
        <v>295</v>
      </c>
    </row>
    <row r="239">
      <c r="A239" s="1" t="s">
        <v>69</v>
      </c>
      <c r="B239" s="1">
        <v>44</v>
      </c>
      <c r="C239" s="26" t="s">
        <v>296</v>
      </c>
      <c r="D239" t="s">
        <v>71</v>
      </c>
      <c r="E239" s="27" t="s">
        <v>297</v>
      </c>
      <c r="F239" s="28" t="s">
        <v>190</v>
      </c>
      <c r="G239" s="29">
        <v>102.2</v>
      </c>
      <c r="H239" s="28">
        <v>0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74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75</v>
      </c>
      <c r="E240" s="27" t="s">
        <v>297</v>
      </c>
    </row>
    <row r="241" ht="26">
      <c r="A241" s="1" t="s">
        <v>76</v>
      </c>
      <c r="E241" s="33" t="s">
        <v>298</v>
      </c>
    </row>
    <row r="242" ht="175">
      <c r="A242" s="1" t="s">
        <v>78</v>
      </c>
      <c r="E242" s="27" t="s">
        <v>299</v>
      </c>
    </row>
    <row r="243" ht="25">
      <c r="A243" s="1" t="s">
        <v>69</v>
      </c>
      <c r="B243" s="1">
        <v>45</v>
      </c>
      <c r="C243" s="26" t="s">
        <v>300</v>
      </c>
      <c r="D243" t="s">
        <v>71</v>
      </c>
      <c r="E243" s="27" t="s">
        <v>301</v>
      </c>
      <c r="F243" s="28" t="s">
        <v>302</v>
      </c>
      <c r="G243" s="29">
        <v>150.89699999999999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74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 ht="25">
      <c r="A244" s="1" t="s">
        <v>75</v>
      </c>
      <c r="E244" s="27" t="s">
        <v>301</v>
      </c>
    </row>
    <row r="245" ht="26">
      <c r="A245" s="1" t="s">
        <v>76</v>
      </c>
      <c r="E245" s="33" t="s">
        <v>303</v>
      </c>
    </row>
    <row r="246" ht="125">
      <c r="A246" s="1" t="s">
        <v>78</v>
      </c>
      <c r="E246" s="27" t="s">
        <v>304</v>
      </c>
    </row>
    <row r="247" ht="25">
      <c r="A247" s="1" t="s">
        <v>69</v>
      </c>
      <c r="B247" s="1">
        <v>46</v>
      </c>
      <c r="C247" s="26" t="s">
        <v>305</v>
      </c>
      <c r="D247" t="s">
        <v>71</v>
      </c>
      <c r="E247" s="27" t="s">
        <v>306</v>
      </c>
      <c r="F247" s="28" t="s">
        <v>190</v>
      </c>
      <c r="G247" s="29">
        <v>110</v>
      </c>
      <c r="H247" s="28">
        <v>0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74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 ht="25">
      <c r="A248" s="1" t="s">
        <v>75</v>
      </c>
      <c r="E248" s="27" t="s">
        <v>306</v>
      </c>
    </row>
    <row r="249" ht="26">
      <c r="A249" s="1" t="s">
        <v>76</v>
      </c>
      <c r="E249" s="33" t="s">
        <v>307</v>
      </c>
    </row>
    <row r="250" ht="200">
      <c r="A250" s="1" t="s">
        <v>78</v>
      </c>
      <c r="E250" s="27" t="s">
        <v>308</v>
      </c>
    </row>
    <row r="251" ht="25">
      <c r="A251" s="1" t="s">
        <v>69</v>
      </c>
      <c r="B251" s="1">
        <v>47</v>
      </c>
      <c r="C251" s="26" t="s">
        <v>309</v>
      </c>
      <c r="D251" t="s">
        <v>71</v>
      </c>
      <c r="E251" s="27" t="s">
        <v>310</v>
      </c>
      <c r="F251" s="28" t="s">
        <v>302</v>
      </c>
      <c r="G251" s="29">
        <v>212.57400000000001</v>
      </c>
      <c r="H251" s="28">
        <v>0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74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 ht="25">
      <c r="A252" s="1" t="s">
        <v>75</v>
      </c>
      <c r="E252" s="27" t="s">
        <v>310</v>
      </c>
    </row>
    <row r="253" ht="26">
      <c r="A253" s="1" t="s">
        <v>76</v>
      </c>
      <c r="E253" s="33" t="s">
        <v>311</v>
      </c>
    </row>
    <row r="254" ht="125">
      <c r="A254" s="1" t="s">
        <v>78</v>
      </c>
      <c r="E254" s="27" t="s">
        <v>304</v>
      </c>
    </row>
    <row r="255">
      <c r="A255" s="1" t="s">
        <v>69</v>
      </c>
      <c r="B255" s="1">
        <v>48</v>
      </c>
      <c r="C255" s="26" t="s">
        <v>312</v>
      </c>
      <c r="D255" t="s">
        <v>71</v>
      </c>
      <c r="E255" s="27" t="s">
        <v>313</v>
      </c>
      <c r="F255" s="28" t="s">
        <v>201</v>
      </c>
      <c r="G255" s="29">
        <v>8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74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75</v>
      </c>
      <c r="E256" s="27" t="s">
        <v>313</v>
      </c>
    </row>
    <row r="257" ht="26">
      <c r="A257" s="1" t="s">
        <v>76</v>
      </c>
      <c r="E257" s="33" t="s">
        <v>314</v>
      </c>
    </row>
    <row r="258" ht="125">
      <c r="A258" s="1" t="s">
        <v>78</v>
      </c>
      <c r="E258" s="27" t="s">
        <v>315</v>
      </c>
    </row>
    <row r="259" ht="25">
      <c r="A259" s="1" t="s">
        <v>69</v>
      </c>
      <c r="B259" s="1">
        <v>49</v>
      </c>
      <c r="C259" s="26" t="s">
        <v>316</v>
      </c>
      <c r="D259" t="s">
        <v>71</v>
      </c>
      <c r="E259" s="27" t="s">
        <v>317</v>
      </c>
      <c r="F259" s="28" t="s">
        <v>302</v>
      </c>
      <c r="G259" s="29">
        <v>6.2800000000000002</v>
      </c>
      <c r="H259" s="28">
        <v>0</v>
      </c>
      <c r="I259" s="30">
        <f>ROUND(G259*H259,P4)</f>
        <v>0</v>
      </c>
      <c r="L259" s="31">
        <v>0</v>
      </c>
      <c r="M259" s="24">
        <f>ROUND(G259*L259,P4)</f>
        <v>0</v>
      </c>
      <c r="N259" s="25" t="s">
        <v>74</v>
      </c>
      <c r="O259" s="32">
        <f>M259*AA259</f>
        <v>0</v>
      </c>
      <c r="P259" s="1">
        <v>3</v>
      </c>
      <c r="AA259" s="1">
        <f>IF(P259=1,$O$3,IF(P259=2,$O$4,$O$5))</f>
        <v>0</v>
      </c>
    </row>
    <row r="260" ht="25">
      <c r="A260" s="1" t="s">
        <v>75</v>
      </c>
      <c r="E260" s="27" t="s">
        <v>317</v>
      </c>
    </row>
    <row r="261" ht="26">
      <c r="A261" s="1" t="s">
        <v>76</v>
      </c>
      <c r="E261" s="33" t="s">
        <v>318</v>
      </c>
    </row>
    <row r="262" ht="125">
      <c r="A262" s="1" t="s">
        <v>78</v>
      </c>
      <c r="E262" s="27" t="s">
        <v>319</v>
      </c>
    </row>
    <row r="263">
      <c r="A263" s="1" t="s">
        <v>69</v>
      </c>
      <c r="B263" s="1">
        <v>50</v>
      </c>
      <c r="C263" s="26" t="s">
        <v>320</v>
      </c>
      <c r="D263" t="s">
        <v>71</v>
      </c>
      <c r="E263" s="27" t="s">
        <v>321</v>
      </c>
      <c r="F263" s="28" t="s">
        <v>115</v>
      </c>
      <c r="G263" s="29">
        <v>5</v>
      </c>
      <c r="H263" s="28">
        <v>0</v>
      </c>
      <c r="I263" s="30">
        <f>ROUND(G263*H263,P4)</f>
        <v>0</v>
      </c>
      <c r="L263" s="31">
        <v>0</v>
      </c>
      <c r="M263" s="24">
        <f>ROUND(G263*L263,P4)</f>
        <v>0</v>
      </c>
      <c r="N263" s="25" t="s">
        <v>74</v>
      </c>
      <c r="O263" s="32">
        <f>M263*AA263</f>
        <v>0</v>
      </c>
      <c r="P263" s="1">
        <v>3</v>
      </c>
      <c r="AA263" s="1">
        <f>IF(P263=1,$O$3,IF(P263=2,$O$4,$O$5))</f>
        <v>0</v>
      </c>
    </row>
    <row r="264">
      <c r="A264" s="1" t="s">
        <v>75</v>
      </c>
      <c r="E264" s="27" t="s">
        <v>321</v>
      </c>
    </row>
    <row r="265" ht="26">
      <c r="A265" s="1" t="s">
        <v>76</v>
      </c>
      <c r="E265" s="33" t="s">
        <v>246</v>
      </c>
    </row>
    <row r="266" ht="112.5">
      <c r="A266" s="1" t="s">
        <v>78</v>
      </c>
      <c r="E266" s="27" t="s">
        <v>322</v>
      </c>
    </row>
    <row r="267">
      <c r="A267" s="1" t="s">
        <v>69</v>
      </c>
      <c r="B267" s="1">
        <v>64</v>
      </c>
      <c r="C267" s="26" t="s">
        <v>323</v>
      </c>
      <c r="D267" t="s">
        <v>71</v>
      </c>
      <c r="E267" s="27" t="s">
        <v>324</v>
      </c>
      <c r="F267" s="28" t="s">
        <v>190</v>
      </c>
      <c r="G267" s="29">
        <v>250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71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75</v>
      </c>
      <c r="E268" s="27" t="s">
        <v>324</v>
      </c>
    </row>
    <row r="269" ht="26">
      <c r="A269" s="1" t="s">
        <v>76</v>
      </c>
      <c r="E269" s="33" t="s">
        <v>325</v>
      </c>
    </row>
    <row r="270" ht="112.5">
      <c r="A270" s="1" t="s">
        <v>78</v>
      </c>
      <c r="E270" s="27" t="s">
        <v>326</v>
      </c>
    </row>
    <row r="271">
      <c r="A271" s="1" t="s">
        <v>69</v>
      </c>
      <c r="B271" s="1">
        <v>65</v>
      </c>
      <c r="C271" s="26" t="s">
        <v>327</v>
      </c>
      <c r="D271" t="s">
        <v>71</v>
      </c>
      <c r="E271" s="27" t="s">
        <v>328</v>
      </c>
      <c r="F271" s="28" t="s">
        <v>146</v>
      </c>
      <c r="G271" s="29">
        <v>18</v>
      </c>
      <c r="H271" s="28">
        <v>0</v>
      </c>
      <c r="I271" s="30">
        <f>ROUND(G271*H271,P4)</f>
        <v>0</v>
      </c>
      <c r="L271" s="31">
        <v>0</v>
      </c>
      <c r="M271" s="24">
        <f>ROUND(G271*L271,P4)</f>
        <v>0</v>
      </c>
      <c r="N271" s="25" t="s">
        <v>71</v>
      </c>
      <c r="O271" s="32">
        <f>M271*AA271</f>
        <v>0</v>
      </c>
      <c r="P271" s="1">
        <v>3</v>
      </c>
      <c r="AA271" s="1">
        <f>IF(P271=1,$O$3,IF(P271=2,$O$4,$O$5))</f>
        <v>0</v>
      </c>
    </row>
    <row r="272">
      <c r="A272" s="1" t="s">
        <v>75</v>
      </c>
      <c r="E272" s="27" t="s">
        <v>71</v>
      </c>
    </row>
    <row r="273" ht="26">
      <c r="A273" s="1" t="s">
        <v>76</v>
      </c>
      <c r="E273" s="33" t="s">
        <v>329</v>
      </c>
    </row>
    <row r="274" ht="162.5">
      <c r="A274" s="1" t="s">
        <v>78</v>
      </c>
      <c r="E274" s="27" t="s">
        <v>330</v>
      </c>
    </row>
    <row r="275">
      <c r="A275" s="1" t="s">
        <v>69</v>
      </c>
      <c r="B275" s="1">
        <v>66</v>
      </c>
      <c r="C275" s="26" t="s">
        <v>331</v>
      </c>
      <c r="D275" t="s">
        <v>71</v>
      </c>
      <c r="E275" s="27" t="s">
        <v>332</v>
      </c>
      <c r="F275" s="28" t="s">
        <v>201</v>
      </c>
      <c r="G275" s="29">
        <v>14</v>
      </c>
      <c r="H275" s="28">
        <v>0</v>
      </c>
      <c r="I275" s="30">
        <f>ROUND(G275*H275,P4)</f>
        <v>0</v>
      </c>
      <c r="L275" s="31">
        <v>0</v>
      </c>
      <c r="M275" s="24">
        <f>ROUND(G275*L275,P4)</f>
        <v>0</v>
      </c>
      <c r="N275" s="25" t="s">
        <v>71</v>
      </c>
      <c r="O275" s="32">
        <f>M275*AA275</f>
        <v>0</v>
      </c>
      <c r="P275" s="1">
        <v>3</v>
      </c>
      <c r="AA275" s="1">
        <f>IF(P275=1,$O$3,IF(P275=2,$O$4,$O$5))</f>
        <v>0</v>
      </c>
    </row>
    <row r="276">
      <c r="A276" s="1" t="s">
        <v>75</v>
      </c>
      <c r="E276" s="27" t="s">
        <v>332</v>
      </c>
    </row>
    <row r="277" ht="26">
      <c r="A277" s="1" t="s">
        <v>76</v>
      </c>
      <c r="E277" s="33" t="s">
        <v>333</v>
      </c>
    </row>
    <row r="278" ht="125">
      <c r="A278" s="1" t="s">
        <v>78</v>
      </c>
      <c r="E278" s="27" t="s">
        <v>334</v>
      </c>
    </row>
  </sheetData>
  <sheetProtection sheet="1" objects="1" scenarios="1" spinCount="100000" saltValue="oVxxyvD2Oa2Nqi59Jd/aqzua5v1Gf0ikFSH8i5s8rT/dYHIPVYhHTAFFRIVas6BaxoWgKByIeZcim6+jyXSPmQ==" hashValue="Cvj9ypiaCm21VrKOcTP/LDgU3gSAB+Hz+JBltmWpcJqugh0QXxxi2SRJqBlx1Vgjm2e1MoQHsfCYStIs0Pba/w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COUNTIFS(L8:L18,"=0",A8:A18,"P")+COUNTIFS(L8:L18,"",A8:A18,"P")+SUM(Q8:Q18)</f>
        <v>0</v>
      </c>
    </row>
    <row r="8" ht="13">
      <c r="A8" s="1" t="s">
        <v>64</v>
      </c>
      <c r="C8" s="22" t="s">
        <v>335</v>
      </c>
      <c r="E8" s="23" t="s">
        <v>17</v>
      </c>
      <c r="L8" s="24">
        <f>L9</f>
        <v>0</v>
      </c>
      <c r="M8" s="24">
        <f>M9</f>
        <v>0</v>
      </c>
      <c r="N8" s="25"/>
    </row>
    <row r="9" ht="13">
      <c r="A9" s="1" t="s">
        <v>66</v>
      </c>
      <c r="C9" s="22" t="s">
        <v>171</v>
      </c>
      <c r="E9" s="23" t="s">
        <v>172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185</v>
      </c>
      <c r="D10" t="s">
        <v>71</v>
      </c>
      <c r="E10" s="27" t="s">
        <v>186</v>
      </c>
      <c r="F10" s="28" t="s">
        <v>115</v>
      </c>
      <c r="G10" s="29">
        <v>91.117000000000004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75</v>
      </c>
      <c r="E11" s="27" t="s">
        <v>186</v>
      </c>
    </row>
    <row r="12" ht="26">
      <c r="A12" s="1" t="s">
        <v>76</v>
      </c>
      <c r="E12" s="33" t="s">
        <v>336</v>
      </c>
    </row>
    <row r="13" ht="87.5">
      <c r="A13" s="1" t="s">
        <v>78</v>
      </c>
      <c r="E13" s="27" t="s">
        <v>184</v>
      </c>
    </row>
    <row r="14">
      <c r="A14" s="1" t="s">
        <v>69</v>
      </c>
      <c r="B14" s="1">
        <v>2</v>
      </c>
      <c r="C14" s="26" t="s">
        <v>337</v>
      </c>
      <c r="D14" t="s">
        <v>71</v>
      </c>
      <c r="E14" s="27" t="s">
        <v>338</v>
      </c>
      <c r="F14" s="28" t="s">
        <v>190</v>
      </c>
      <c r="G14" s="29">
        <v>607.44799999999998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75</v>
      </c>
      <c r="E15" s="27" t="s">
        <v>338</v>
      </c>
    </row>
    <row r="16" ht="26">
      <c r="A16" s="1" t="s">
        <v>76</v>
      </c>
      <c r="E16" s="33" t="s">
        <v>339</v>
      </c>
    </row>
    <row r="17" ht="250">
      <c r="A17" s="1" t="s">
        <v>78</v>
      </c>
      <c r="E17" s="27" t="s">
        <v>340</v>
      </c>
    </row>
  </sheetData>
  <sheetProtection sheet="1" objects="1" scenarios="1" spinCount="100000" saltValue="/h9il4uonKsJ0xZX8L8uWwPEdiaNw0G6LNMk8C8pwDVOnmagY7ogrirIMw0GHf7W3PyTlw4liE5FG73SEXlnqQ==" hashValue="KAhuzH79Z04ObXJL+wRAA53l1s0jufUh3/xlzTyTC9jmdNOrcHhXHu0Y8of66ok5kmdvQhAuTX0u6I44lAhfuw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COUNTIFS(L8:L423,"=0",A8:A423,"P")+COUNTIFS(L8:L423,"",A8:A423,"P")+SUM(Q8:Q423)</f>
        <v>0</v>
      </c>
    </row>
    <row r="8" ht="13">
      <c r="A8" s="1" t="s">
        <v>64</v>
      </c>
      <c r="C8" s="22" t="s">
        <v>341</v>
      </c>
      <c r="E8" s="23" t="s">
        <v>21</v>
      </c>
      <c r="L8" s="24">
        <f>L9+L26+L83+L156+L193+L266+L271+L280+L317+L338</f>
        <v>0</v>
      </c>
      <c r="M8" s="24">
        <f>M9+M26+M83+M156+M193+M266+M271+M280+M317+M338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SUMIFS(L10:L25,A10:A25,"P")</f>
        <v>0</v>
      </c>
      <c r="M9" s="24">
        <f>SUMIFS(M10:M25,A10:A25,"P")</f>
        <v>0</v>
      </c>
      <c r="N9" s="25"/>
    </row>
    <row r="10" ht="25">
      <c r="A10" s="1" t="s">
        <v>69</v>
      </c>
      <c r="B10" s="1">
        <v>96</v>
      </c>
      <c r="C10" s="26" t="s">
        <v>342</v>
      </c>
      <c r="D10" t="s">
        <v>343</v>
      </c>
      <c r="E10" s="27" t="s">
        <v>344</v>
      </c>
      <c r="F10" s="28" t="s">
        <v>73</v>
      </c>
      <c r="G10" s="29">
        <v>1099.778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75</v>
      </c>
      <c r="E11" s="27" t="s">
        <v>83</v>
      </c>
    </row>
    <row r="12" ht="299">
      <c r="A12" s="1" t="s">
        <v>76</v>
      </c>
      <c r="E12" s="33" t="s">
        <v>345</v>
      </c>
    </row>
    <row r="13" ht="137.5">
      <c r="A13" s="1" t="s">
        <v>78</v>
      </c>
      <c r="E13" s="27" t="s">
        <v>85</v>
      </c>
    </row>
    <row r="14" ht="25">
      <c r="A14" s="1" t="s">
        <v>69</v>
      </c>
      <c r="B14" s="1">
        <v>97</v>
      </c>
      <c r="C14" s="26" t="s">
        <v>95</v>
      </c>
      <c r="D14" t="s">
        <v>96</v>
      </c>
      <c r="E14" s="27" t="s">
        <v>346</v>
      </c>
      <c r="F14" s="28" t="s">
        <v>73</v>
      </c>
      <c r="G14" s="29">
        <v>2.25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75</v>
      </c>
      <c r="E15" s="27" t="s">
        <v>83</v>
      </c>
    </row>
    <row r="16" ht="65">
      <c r="A16" s="1" t="s">
        <v>76</v>
      </c>
      <c r="E16" s="33" t="s">
        <v>347</v>
      </c>
    </row>
    <row r="17" ht="137.5">
      <c r="A17" s="1" t="s">
        <v>78</v>
      </c>
      <c r="E17" s="27" t="s">
        <v>85</v>
      </c>
    </row>
    <row r="18" ht="25">
      <c r="A18" s="1" t="s">
        <v>69</v>
      </c>
      <c r="B18" s="1">
        <v>98</v>
      </c>
      <c r="C18" s="26" t="s">
        <v>348</v>
      </c>
      <c r="D18" t="s">
        <v>349</v>
      </c>
      <c r="E18" s="27" t="s">
        <v>350</v>
      </c>
      <c r="F18" s="28" t="s">
        <v>73</v>
      </c>
      <c r="G18" s="29">
        <v>660.36300000000006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71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">
      <c r="A19" s="1" t="s">
        <v>75</v>
      </c>
      <c r="E19" s="27" t="s">
        <v>83</v>
      </c>
    </row>
    <row r="20" ht="130">
      <c r="A20" s="1" t="s">
        <v>76</v>
      </c>
      <c r="E20" s="33" t="s">
        <v>351</v>
      </c>
    </row>
    <row r="21" ht="137.5">
      <c r="A21" s="1" t="s">
        <v>78</v>
      </c>
      <c r="E21" s="27" t="s">
        <v>85</v>
      </c>
    </row>
    <row r="22">
      <c r="A22" s="1" t="s">
        <v>69</v>
      </c>
      <c r="B22" s="1">
        <v>99</v>
      </c>
      <c r="C22" s="26" t="s">
        <v>352</v>
      </c>
      <c r="D22" t="s">
        <v>71</v>
      </c>
      <c r="E22" s="27" t="s">
        <v>353</v>
      </c>
      <c r="F22" s="28" t="s">
        <v>354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75</v>
      </c>
      <c r="E23" s="27" t="s">
        <v>71</v>
      </c>
    </row>
    <row r="24" ht="65">
      <c r="A24" s="1" t="s">
        <v>76</v>
      </c>
      <c r="E24" s="33" t="s">
        <v>355</v>
      </c>
    </row>
    <row r="25" ht="50">
      <c r="A25" s="1" t="s">
        <v>78</v>
      </c>
      <c r="E25" s="27" t="s">
        <v>356</v>
      </c>
    </row>
    <row r="26" ht="13">
      <c r="A26" s="1" t="s">
        <v>66</v>
      </c>
      <c r="C26" s="22" t="s">
        <v>111</v>
      </c>
      <c r="E26" s="23" t="s">
        <v>112</v>
      </c>
      <c r="L26" s="24">
        <f>SUMIFS(L27:L82,A27:A82,"P")</f>
        <v>0</v>
      </c>
      <c r="M26" s="24">
        <f>SUMIFS(M27:M82,A27:A82,"P")</f>
        <v>0</v>
      </c>
      <c r="N26" s="25"/>
    </row>
    <row r="27">
      <c r="A27" s="1" t="s">
        <v>69</v>
      </c>
      <c r="B27" s="1">
        <v>1</v>
      </c>
      <c r="C27" s="26" t="s">
        <v>357</v>
      </c>
      <c r="D27" t="s">
        <v>71</v>
      </c>
      <c r="E27" s="27" t="s">
        <v>358</v>
      </c>
      <c r="F27" s="28" t="s">
        <v>146</v>
      </c>
      <c r="G27" s="29">
        <v>1377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74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75</v>
      </c>
      <c r="E28" s="27" t="s">
        <v>71</v>
      </c>
    </row>
    <row r="29" ht="26">
      <c r="A29" s="1" t="s">
        <v>76</v>
      </c>
      <c r="E29" s="33" t="s">
        <v>359</v>
      </c>
    </row>
    <row r="30" ht="37.5">
      <c r="A30" s="1" t="s">
        <v>78</v>
      </c>
      <c r="E30" s="27" t="s">
        <v>360</v>
      </c>
    </row>
    <row r="31" ht="25">
      <c r="A31" s="1" t="s">
        <v>69</v>
      </c>
      <c r="B31" s="1">
        <v>2</v>
      </c>
      <c r="C31" s="26" t="s">
        <v>361</v>
      </c>
      <c r="D31" t="s">
        <v>71</v>
      </c>
      <c r="E31" s="27" t="s">
        <v>362</v>
      </c>
      <c r="F31" s="28" t="s">
        <v>201</v>
      </c>
      <c r="G31" s="29">
        <v>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74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75</v>
      </c>
      <c r="E32" s="27" t="s">
        <v>71</v>
      </c>
    </row>
    <row r="33" ht="26">
      <c r="A33" s="1" t="s">
        <v>76</v>
      </c>
      <c r="E33" s="33" t="s">
        <v>363</v>
      </c>
    </row>
    <row r="34" ht="162.5">
      <c r="A34" s="1" t="s">
        <v>78</v>
      </c>
      <c r="E34" s="27" t="s">
        <v>364</v>
      </c>
    </row>
    <row r="35">
      <c r="A35" s="1" t="s">
        <v>69</v>
      </c>
      <c r="B35" s="1">
        <v>3</v>
      </c>
      <c r="C35" s="26" t="s">
        <v>365</v>
      </c>
      <c r="D35" t="s">
        <v>71</v>
      </c>
      <c r="E35" s="27" t="s">
        <v>366</v>
      </c>
      <c r="F35" s="28" t="s">
        <v>367</v>
      </c>
      <c r="G35" s="29">
        <v>480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74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75</v>
      </c>
      <c r="E36" s="27" t="s">
        <v>71</v>
      </c>
    </row>
    <row r="37" ht="52">
      <c r="A37" s="1" t="s">
        <v>76</v>
      </c>
      <c r="E37" s="33" t="s">
        <v>368</v>
      </c>
    </row>
    <row r="38" ht="37.5">
      <c r="A38" s="1" t="s">
        <v>78</v>
      </c>
      <c r="E38" s="27" t="s">
        <v>369</v>
      </c>
    </row>
    <row r="39">
      <c r="A39" s="1" t="s">
        <v>69</v>
      </c>
      <c r="B39" s="1">
        <v>4</v>
      </c>
      <c r="C39" s="26" t="s">
        <v>370</v>
      </c>
      <c r="D39" t="s">
        <v>71</v>
      </c>
      <c r="E39" s="27" t="s">
        <v>371</v>
      </c>
      <c r="F39" s="28" t="s">
        <v>115</v>
      </c>
      <c r="G39" s="29">
        <v>450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74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75</v>
      </c>
      <c r="E40" s="27" t="s">
        <v>71</v>
      </c>
    </row>
    <row r="41" ht="52">
      <c r="A41" s="1" t="s">
        <v>76</v>
      </c>
      <c r="E41" s="33" t="s">
        <v>372</v>
      </c>
    </row>
    <row r="42" ht="62.5">
      <c r="A42" s="1" t="s">
        <v>78</v>
      </c>
      <c r="E42" s="27" t="s">
        <v>373</v>
      </c>
    </row>
    <row r="43">
      <c r="A43" s="1" t="s">
        <v>69</v>
      </c>
      <c r="B43" s="1">
        <v>5</v>
      </c>
      <c r="C43" s="26" t="s">
        <v>374</v>
      </c>
      <c r="D43" t="s">
        <v>71</v>
      </c>
      <c r="E43" s="27" t="s">
        <v>375</v>
      </c>
      <c r="F43" s="28" t="s">
        <v>115</v>
      </c>
      <c r="G43" s="29">
        <v>10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74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75</v>
      </c>
      <c r="E44" s="27" t="s">
        <v>71</v>
      </c>
    </row>
    <row r="45" ht="26">
      <c r="A45" s="1" t="s">
        <v>76</v>
      </c>
      <c r="E45" s="33" t="s">
        <v>376</v>
      </c>
    </row>
    <row r="46" ht="62.5">
      <c r="A46" s="1" t="s">
        <v>78</v>
      </c>
      <c r="E46" s="27" t="s">
        <v>377</v>
      </c>
    </row>
    <row r="47">
      <c r="A47" s="1" t="s">
        <v>69</v>
      </c>
      <c r="B47" s="1">
        <v>6</v>
      </c>
      <c r="C47" s="26" t="s">
        <v>378</v>
      </c>
      <c r="D47" t="s">
        <v>71</v>
      </c>
      <c r="E47" s="27" t="s">
        <v>379</v>
      </c>
      <c r="F47" s="28" t="s">
        <v>115</v>
      </c>
      <c r="G47" s="29">
        <v>700.69100000000003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74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75</v>
      </c>
      <c r="E48" s="27" t="s">
        <v>71</v>
      </c>
    </row>
    <row r="49" ht="91">
      <c r="A49" s="1" t="s">
        <v>76</v>
      </c>
      <c r="E49" s="33" t="s">
        <v>380</v>
      </c>
    </row>
    <row r="50" ht="337.5">
      <c r="A50" s="1" t="s">
        <v>78</v>
      </c>
      <c r="E50" s="27" t="s">
        <v>381</v>
      </c>
    </row>
    <row r="51">
      <c r="A51" s="1" t="s">
        <v>69</v>
      </c>
      <c r="B51" s="1">
        <v>7</v>
      </c>
      <c r="C51" s="26" t="s">
        <v>382</v>
      </c>
      <c r="D51" t="s">
        <v>71</v>
      </c>
      <c r="E51" s="27" t="s">
        <v>383</v>
      </c>
      <c r="F51" s="28" t="s">
        <v>115</v>
      </c>
      <c r="G51" s="29">
        <v>10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74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75</v>
      </c>
      <c r="E52" s="27" t="s">
        <v>71</v>
      </c>
    </row>
    <row r="53" ht="26">
      <c r="A53" s="1" t="s">
        <v>76</v>
      </c>
      <c r="E53" s="33" t="s">
        <v>384</v>
      </c>
    </row>
    <row r="54" ht="337.5">
      <c r="A54" s="1" t="s">
        <v>78</v>
      </c>
      <c r="E54" s="27" t="s">
        <v>385</v>
      </c>
    </row>
    <row r="55">
      <c r="A55" s="1" t="s">
        <v>69</v>
      </c>
      <c r="B55" s="1">
        <v>8</v>
      </c>
      <c r="C55" s="26" t="s">
        <v>136</v>
      </c>
      <c r="D55" t="s">
        <v>71</v>
      </c>
      <c r="E55" s="27" t="s">
        <v>137</v>
      </c>
      <c r="F55" s="28" t="s">
        <v>115</v>
      </c>
      <c r="G55" s="29">
        <v>456.94099999999997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74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75</v>
      </c>
      <c r="E56" s="27" t="s">
        <v>71</v>
      </c>
    </row>
    <row r="57" ht="78">
      <c r="A57" s="1" t="s">
        <v>76</v>
      </c>
      <c r="E57" s="33" t="s">
        <v>386</v>
      </c>
    </row>
    <row r="58" ht="212.5">
      <c r="A58" s="1" t="s">
        <v>78</v>
      </c>
      <c r="E58" s="27" t="s">
        <v>139</v>
      </c>
    </row>
    <row r="59">
      <c r="A59" s="1" t="s">
        <v>69</v>
      </c>
      <c r="B59" s="1">
        <v>9</v>
      </c>
      <c r="C59" s="26" t="s">
        <v>387</v>
      </c>
      <c r="D59" t="s">
        <v>71</v>
      </c>
      <c r="E59" s="27" t="s">
        <v>388</v>
      </c>
      <c r="F59" s="28" t="s">
        <v>115</v>
      </c>
      <c r="G59" s="29">
        <v>258.916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74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75</v>
      </c>
      <c r="E60" s="27" t="s">
        <v>71</v>
      </c>
    </row>
    <row r="61" ht="104">
      <c r="A61" s="1" t="s">
        <v>76</v>
      </c>
      <c r="E61" s="33" t="s">
        <v>389</v>
      </c>
    </row>
    <row r="62" ht="250">
      <c r="A62" s="1" t="s">
        <v>78</v>
      </c>
      <c r="E62" s="27" t="s">
        <v>390</v>
      </c>
    </row>
    <row r="63">
      <c r="A63" s="1" t="s">
        <v>69</v>
      </c>
      <c r="B63" s="1">
        <v>10</v>
      </c>
      <c r="C63" s="26" t="s">
        <v>391</v>
      </c>
      <c r="D63" t="s">
        <v>71</v>
      </c>
      <c r="E63" s="27" t="s">
        <v>392</v>
      </c>
      <c r="F63" s="28" t="s">
        <v>115</v>
      </c>
      <c r="G63" s="29">
        <v>30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74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75</v>
      </c>
      <c r="E64" s="27" t="s">
        <v>71</v>
      </c>
    </row>
    <row r="65" ht="65">
      <c r="A65" s="1" t="s">
        <v>76</v>
      </c>
      <c r="E65" s="33" t="s">
        <v>393</v>
      </c>
    </row>
    <row r="66" ht="325">
      <c r="A66" s="1" t="s">
        <v>78</v>
      </c>
      <c r="E66" s="27" t="s">
        <v>394</v>
      </c>
    </row>
    <row r="67">
      <c r="A67" s="1" t="s">
        <v>69</v>
      </c>
      <c r="B67" s="1">
        <v>11</v>
      </c>
      <c r="C67" s="26" t="s">
        <v>395</v>
      </c>
      <c r="D67" t="s">
        <v>71</v>
      </c>
      <c r="E67" s="27" t="s">
        <v>396</v>
      </c>
      <c r="F67" s="28" t="s">
        <v>146</v>
      </c>
      <c r="G67" s="29">
        <v>1800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74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75</v>
      </c>
      <c r="E68" s="27" t="s">
        <v>71</v>
      </c>
    </row>
    <row r="69" ht="39">
      <c r="A69" s="1" t="s">
        <v>76</v>
      </c>
      <c r="E69" s="33" t="s">
        <v>397</v>
      </c>
    </row>
    <row r="70" ht="37.5">
      <c r="A70" s="1" t="s">
        <v>78</v>
      </c>
      <c r="E70" s="27" t="s">
        <v>398</v>
      </c>
    </row>
    <row r="71">
      <c r="A71" s="1" t="s">
        <v>69</v>
      </c>
      <c r="B71" s="1">
        <v>12</v>
      </c>
      <c r="C71" s="26" t="s">
        <v>399</v>
      </c>
      <c r="D71" t="s">
        <v>71</v>
      </c>
      <c r="E71" s="27" t="s">
        <v>400</v>
      </c>
      <c r="F71" s="28" t="s">
        <v>146</v>
      </c>
      <c r="G71" s="29">
        <v>3000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74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75</v>
      </c>
      <c r="E72" s="27" t="s">
        <v>71</v>
      </c>
    </row>
    <row r="73" ht="52">
      <c r="A73" s="1" t="s">
        <v>76</v>
      </c>
      <c r="E73" s="33" t="s">
        <v>401</v>
      </c>
    </row>
    <row r="74" ht="37.5">
      <c r="A74" s="1" t="s">
        <v>78</v>
      </c>
      <c r="E74" s="27" t="s">
        <v>402</v>
      </c>
    </row>
    <row r="75">
      <c r="A75" s="1" t="s">
        <v>69</v>
      </c>
      <c r="B75" s="1">
        <v>13</v>
      </c>
      <c r="C75" s="26" t="s">
        <v>403</v>
      </c>
      <c r="D75" t="s">
        <v>71</v>
      </c>
      <c r="E75" s="27" t="s">
        <v>404</v>
      </c>
      <c r="F75" s="28" t="s">
        <v>146</v>
      </c>
      <c r="G75" s="29">
        <v>1800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74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75</v>
      </c>
      <c r="E76" s="27" t="s">
        <v>71</v>
      </c>
    </row>
    <row r="77" ht="26">
      <c r="A77" s="1" t="s">
        <v>76</v>
      </c>
      <c r="E77" s="33" t="s">
        <v>405</v>
      </c>
    </row>
    <row r="78" ht="25">
      <c r="A78" s="1" t="s">
        <v>78</v>
      </c>
      <c r="E78" s="27" t="s">
        <v>406</v>
      </c>
    </row>
    <row r="79">
      <c r="A79" s="1" t="s">
        <v>69</v>
      </c>
      <c r="B79" s="1">
        <v>14</v>
      </c>
      <c r="C79" s="26" t="s">
        <v>407</v>
      </c>
      <c r="D79" t="s">
        <v>71</v>
      </c>
      <c r="E79" s="27" t="s">
        <v>408</v>
      </c>
      <c r="F79" s="28" t="s">
        <v>115</v>
      </c>
      <c r="G79" s="29">
        <v>450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74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75</v>
      </c>
      <c r="E80" s="27" t="s">
        <v>71</v>
      </c>
    </row>
    <row r="81" ht="26">
      <c r="A81" s="1" t="s">
        <v>76</v>
      </c>
      <c r="E81" s="33" t="s">
        <v>409</v>
      </c>
    </row>
    <row r="82" ht="100">
      <c r="A82" s="1" t="s">
        <v>78</v>
      </c>
      <c r="E82" s="27" t="s">
        <v>410</v>
      </c>
    </row>
    <row r="83" ht="13">
      <c r="A83" s="1" t="s">
        <v>66</v>
      </c>
      <c r="C83" s="22" t="s">
        <v>160</v>
      </c>
      <c r="E83" s="23" t="s">
        <v>411</v>
      </c>
      <c r="L83" s="24">
        <f>SUMIFS(L84:L155,A84:A155,"P")</f>
        <v>0</v>
      </c>
      <c r="M83" s="24">
        <f>SUMIFS(M84:M155,A84:A155,"P")</f>
        <v>0</v>
      </c>
      <c r="N83" s="25"/>
    </row>
    <row r="84">
      <c r="A84" s="1" t="s">
        <v>69</v>
      </c>
      <c r="B84" s="1">
        <v>15</v>
      </c>
      <c r="C84" s="26" t="s">
        <v>412</v>
      </c>
      <c r="D84" t="s">
        <v>71</v>
      </c>
      <c r="E84" s="27" t="s">
        <v>413</v>
      </c>
      <c r="F84" s="28" t="s">
        <v>190</v>
      </c>
      <c r="G84" s="29">
        <v>13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74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75</v>
      </c>
      <c r="E85" s="27" t="s">
        <v>71</v>
      </c>
    </row>
    <row r="86" ht="39">
      <c r="A86" s="1" t="s">
        <v>76</v>
      </c>
      <c r="E86" s="33" t="s">
        <v>414</v>
      </c>
    </row>
    <row r="87" ht="162.5">
      <c r="A87" s="1" t="s">
        <v>78</v>
      </c>
      <c r="E87" s="27" t="s">
        <v>415</v>
      </c>
    </row>
    <row r="88">
      <c r="A88" s="1" t="s">
        <v>69</v>
      </c>
      <c r="B88" s="1">
        <v>16</v>
      </c>
      <c r="C88" s="26" t="s">
        <v>416</v>
      </c>
      <c r="D88" t="s">
        <v>71</v>
      </c>
      <c r="E88" s="27" t="s">
        <v>417</v>
      </c>
      <c r="F88" s="28" t="s">
        <v>115</v>
      </c>
      <c r="G88" s="29">
        <v>155.995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74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75</v>
      </c>
      <c r="E89" s="27" t="s">
        <v>71</v>
      </c>
    </row>
    <row r="90" ht="39">
      <c r="A90" s="1" t="s">
        <v>76</v>
      </c>
      <c r="E90" s="33" t="s">
        <v>418</v>
      </c>
    </row>
    <row r="91" ht="409.5">
      <c r="A91" s="1" t="s">
        <v>78</v>
      </c>
      <c r="E91" s="27" t="s">
        <v>419</v>
      </c>
    </row>
    <row r="92">
      <c r="A92" s="1" t="s">
        <v>69</v>
      </c>
      <c r="B92" s="1">
        <v>17</v>
      </c>
      <c r="C92" s="26" t="s">
        <v>420</v>
      </c>
      <c r="D92" t="s">
        <v>71</v>
      </c>
      <c r="E92" s="27" t="s">
        <v>421</v>
      </c>
      <c r="F92" s="28" t="s">
        <v>73</v>
      </c>
      <c r="G92" s="29">
        <v>19.622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74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75</v>
      </c>
      <c r="E93" s="27" t="s">
        <v>71</v>
      </c>
    </row>
    <row r="94" ht="39">
      <c r="A94" s="1" t="s">
        <v>76</v>
      </c>
      <c r="E94" s="33" t="s">
        <v>422</v>
      </c>
    </row>
    <row r="95" ht="275">
      <c r="A95" s="1" t="s">
        <v>78</v>
      </c>
      <c r="E95" s="27" t="s">
        <v>423</v>
      </c>
    </row>
    <row r="96">
      <c r="A96" s="1" t="s">
        <v>69</v>
      </c>
      <c r="B96" s="1">
        <v>18</v>
      </c>
      <c r="C96" s="26" t="s">
        <v>424</v>
      </c>
      <c r="D96" t="s">
        <v>71</v>
      </c>
      <c r="E96" s="27" t="s">
        <v>425</v>
      </c>
      <c r="F96" s="28" t="s">
        <v>190</v>
      </c>
      <c r="G96" s="29">
        <v>722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74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75</v>
      </c>
      <c r="E97" s="27" t="s">
        <v>71</v>
      </c>
    </row>
    <row r="98" ht="39">
      <c r="A98" s="1" t="s">
        <v>76</v>
      </c>
      <c r="E98" s="33" t="s">
        <v>426</v>
      </c>
    </row>
    <row r="99" ht="50">
      <c r="A99" s="1" t="s">
        <v>78</v>
      </c>
      <c r="E99" s="27" t="s">
        <v>427</v>
      </c>
    </row>
    <row r="100">
      <c r="A100" s="1" t="s">
        <v>69</v>
      </c>
      <c r="B100" s="1">
        <v>19</v>
      </c>
      <c r="C100" s="26" t="s">
        <v>428</v>
      </c>
      <c r="D100" t="s">
        <v>71</v>
      </c>
      <c r="E100" s="27" t="s">
        <v>429</v>
      </c>
      <c r="F100" s="28" t="s">
        <v>146</v>
      </c>
      <c r="G100" s="29">
        <v>292.5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74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75</v>
      </c>
      <c r="E101" s="27" t="s">
        <v>71</v>
      </c>
    </row>
    <row r="102" ht="39">
      <c r="A102" s="1" t="s">
        <v>76</v>
      </c>
      <c r="E102" s="33" t="s">
        <v>430</v>
      </c>
    </row>
    <row r="103" ht="325">
      <c r="A103" s="1" t="s">
        <v>78</v>
      </c>
      <c r="E103" s="27" t="s">
        <v>431</v>
      </c>
    </row>
    <row r="104">
      <c r="A104" s="1" t="s">
        <v>69</v>
      </c>
      <c r="B104" s="1">
        <v>20</v>
      </c>
      <c r="C104" s="26" t="s">
        <v>432</v>
      </c>
      <c r="D104" t="s">
        <v>71</v>
      </c>
      <c r="E104" s="27" t="s">
        <v>433</v>
      </c>
      <c r="F104" s="28" t="s">
        <v>73</v>
      </c>
      <c r="G104" s="29">
        <v>45.630000000000003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74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75</v>
      </c>
      <c r="E105" s="27" t="s">
        <v>71</v>
      </c>
    </row>
    <row r="106" ht="52">
      <c r="A106" s="1" t="s">
        <v>76</v>
      </c>
      <c r="E106" s="33" t="s">
        <v>434</v>
      </c>
    </row>
    <row r="107">
      <c r="A107" s="1" t="s">
        <v>78</v>
      </c>
      <c r="E107" s="27" t="s">
        <v>435</v>
      </c>
    </row>
    <row r="108" ht="25">
      <c r="A108" s="1" t="s">
        <v>69</v>
      </c>
      <c r="B108" s="1">
        <v>21</v>
      </c>
      <c r="C108" s="26" t="s">
        <v>436</v>
      </c>
      <c r="D108" t="s">
        <v>71</v>
      </c>
      <c r="E108" s="27" t="s">
        <v>437</v>
      </c>
      <c r="F108" s="28" t="s">
        <v>190</v>
      </c>
      <c r="G108" s="29">
        <v>100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74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75</v>
      </c>
      <c r="E109" s="27" t="s">
        <v>71</v>
      </c>
    </row>
    <row r="110" ht="39">
      <c r="A110" s="1" t="s">
        <v>76</v>
      </c>
      <c r="E110" s="33" t="s">
        <v>438</v>
      </c>
    </row>
    <row r="111" ht="62.5">
      <c r="A111" s="1" t="s">
        <v>78</v>
      </c>
      <c r="E111" s="27" t="s">
        <v>439</v>
      </c>
    </row>
    <row r="112" ht="25">
      <c r="A112" s="1" t="s">
        <v>69</v>
      </c>
      <c r="B112" s="1">
        <v>22</v>
      </c>
      <c r="C112" s="26" t="s">
        <v>440</v>
      </c>
      <c r="D112" t="s">
        <v>71</v>
      </c>
      <c r="E112" s="27" t="s">
        <v>441</v>
      </c>
      <c r="F112" s="28" t="s">
        <v>190</v>
      </c>
      <c r="G112" s="29">
        <v>200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74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75</v>
      </c>
      <c r="E113" s="27" t="s">
        <v>71</v>
      </c>
    </row>
    <row r="114" ht="39">
      <c r="A114" s="1" t="s">
        <v>76</v>
      </c>
      <c r="E114" s="33" t="s">
        <v>442</v>
      </c>
    </row>
    <row r="115" ht="62.5">
      <c r="A115" s="1" t="s">
        <v>78</v>
      </c>
      <c r="E115" s="27" t="s">
        <v>439</v>
      </c>
    </row>
    <row r="116">
      <c r="A116" s="1" t="s">
        <v>69</v>
      </c>
      <c r="B116" s="1">
        <v>23</v>
      </c>
      <c r="C116" s="26" t="s">
        <v>443</v>
      </c>
      <c r="D116" t="s">
        <v>71</v>
      </c>
      <c r="E116" s="27" t="s">
        <v>444</v>
      </c>
      <c r="F116" s="28" t="s">
        <v>190</v>
      </c>
      <c r="G116" s="29">
        <v>248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74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75</v>
      </c>
      <c r="E117" s="27" t="s">
        <v>71</v>
      </c>
    </row>
    <row r="118" ht="52">
      <c r="A118" s="1" t="s">
        <v>76</v>
      </c>
      <c r="E118" s="33" t="s">
        <v>445</v>
      </c>
    </row>
    <row r="119" ht="62.5">
      <c r="A119" s="1" t="s">
        <v>78</v>
      </c>
      <c r="E119" s="27" t="s">
        <v>439</v>
      </c>
    </row>
    <row r="120" ht="25">
      <c r="A120" s="1" t="s">
        <v>69</v>
      </c>
      <c r="B120" s="1">
        <v>24</v>
      </c>
      <c r="C120" s="26" t="s">
        <v>446</v>
      </c>
      <c r="D120" t="s">
        <v>71</v>
      </c>
      <c r="E120" s="27" t="s">
        <v>447</v>
      </c>
      <c r="F120" s="28" t="s">
        <v>190</v>
      </c>
      <c r="G120" s="29">
        <v>28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74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75</v>
      </c>
      <c r="E121" s="27" t="s">
        <v>71</v>
      </c>
    </row>
    <row r="122" ht="39">
      <c r="A122" s="1" t="s">
        <v>76</v>
      </c>
      <c r="E122" s="33" t="s">
        <v>448</v>
      </c>
    </row>
    <row r="123" ht="62.5">
      <c r="A123" s="1" t="s">
        <v>78</v>
      </c>
      <c r="E123" s="27" t="s">
        <v>439</v>
      </c>
    </row>
    <row r="124" ht="25">
      <c r="A124" s="1" t="s">
        <v>69</v>
      </c>
      <c r="B124" s="1">
        <v>25</v>
      </c>
      <c r="C124" s="26" t="s">
        <v>446</v>
      </c>
      <c r="D124" t="s">
        <v>111</v>
      </c>
      <c r="E124" s="27" t="s">
        <v>447</v>
      </c>
      <c r="F124" s="28" t="s">
        <v>190</v>
      </c>
      <c r="G124" s="29">
        <v>376.60000000000002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449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75</v>
      </c>
      <c r="E125" s="27" t="s">
        <v>71</v>
      </c>
    </row>
    <row r="126" ht="78">
      <c r="A126" s="1" t="s">
        <v>76</v>
      </c>
      <c r="E126" s="33" t="s">
        <v>450</v>
      </c>
    </row>
    <row r="127" ht="87.5">
      <c r="A127" s="1" t="s">
        <v>78</v>
      </c>
      <c r="E127" s="27" t="s">
        <v>451</v>
      </c>
    </row>
    <row r="128">
      <c r="A128" s="1" t="s">
        <v>69</v>
      </c>
      <c r="B128" s="1">
        <v>26</v>
      </c>
      <c r="C128" s="26" t="s">
        <v>452</v>
      </c>
      <c r="D128" t="s">
        <v>71</v>
      </c>
      <c r="E128" s="27" t="s">
        <v>453</v>
      </c>
      <c r="F128" s="28" t="s">
        <v>190</v>
      </c>
      <c r="G128" s="29">
        <v>135.59999999999999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74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75</v>
      </c>
      <c r="E129" s="27" t="s">
        <v>71</v>
      </c>
    </row>
    <row r="130" ht="39">
      <c r="A130" s="1" t="s">
        <v>76</v>
      </c>
      <c r="E130" s="33" t="s">
        <v>454</v>
      </c>
    </row>
    <row r="131" ht="187.5">
      <c r="A131" s="1" t="s">
        <v>78</v>
      </c>
      <c r="E131" s="27" t="s">
        <v>455</v>
      </c>
    </row>
    <row r="132">
      <c r="A132" s="1" t="s">
        <v>69</v>
      </c>
      <c r="B132" s="1">
        <v>27</v>
      </c>
      <c r="C132" s="26" t="s">
        <v>456</v>
      </c>
      <c r="D132" t="s">
        <v>71</v>
      </c>
      <c r="E132" s="27" t="s">
        <v>457</v>
      </c>
      <c r="F132" s="28" t="s">
        <v>190</v>
      </c>
      <c r="G132" s="29">
        <v>21.84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74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75</v>
      </c>
      <c r="E133" s="27" t="s">
        <v>71</v>
      </c>
    </row>
    <row r="134" ht="39">
      <c r="A134" s="1" t="s">
        <v>76</v>
      </c>
      <c r="E134" s="33" t="s">
        <v>458</v>
      </c>
    </row>
    <row r="135" ht="187.5">
      <c r="A135" s="1" t="s">
        <v>78</v>
      </c>
      <c r="E135" s="27" t="s">
        <v>455</v>
      </c>
    </row>
    <row r="136">
      <c r="A136" s="1" t="s">
        <v>69</v>
      </c>
      <c r="B136" s="1">
        <v>28</v>
      </c>
      <c r="C136" s="26" t="s">
        <v>459</v>
      </c>
      <c r="D136" t="s">
        <v>71</v>
      </c>
      <c r="E136" s="27" t="s">
        <v>460</v>
      </c>
      <c r="F136" s="28" t="s">
        <v>115</v>
      </c>
      <c r="G136" s="29">
        <v>86.363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74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75</v>
      </c>
      <c r="E137" s="27" t="s">
        <v>71</v>
      </c>
    </row>
    <row r="138" ht="39">
      <c r="A138" s="1" t="s">
        <v>76</v>
      </c>
      <c r="E138" s="33" t="s">
        <v>461</v>
      </c>
    </row>
    <row r="139" ht="350">
      <c r="A139" s="1" t="s">
        <v>78</v>
      </c>
      <c r="E139" s="27" t="s">
        <v>462</v>
      </c>
    </row>
    <row r="140">
      <c r="A140" s="1" t="s">
        <v>69</v>
      </c>
      <c r="B140" s="1">
        <v>29</v>
      </c>
      <c r="C140" s="26" t="s">
        <v>463</v>
      </c>
      <c r="D140" t="s">
        <v>71</v>
      </c>
      <c r="E140" s="27" t="s">
        <v>464</v>
      </c>
      <c r="F140" s="28" t="s">
        <v>73</v>
      </c>
      <c r="G140" s="29">
        <v>9.0220000000000002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74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75</v>
      </c>
      <c r="E141" s="27" t="s">
        <v>71</v>
      </c>
    </row>
    <row r="142" ht="39">
      <c r="A142" s="1" t="s">
        <v>76</v>
      </c>
      <c r="E142" s="33" t="s">
        <v>465</v>
      </c>
    </row>
    <row r="143" ht="262.5">
      <c r="A143" s="1" t="s">
        <v>78</v>
      </c>
      <c r="E143" s="27" t="s">
        <v>466</v>
      </c>
    </row>
    <row r="144">
      <c r="A144" s="1" t="s">
        <v>69</v>
      </c>
      <c r="B144" s="1">
        <v>30</v>
      </c>
      <c r="C144" s="26" t="s">
        <v>467</v>
      </c>
      <c r="D144" t="s">
        <v>71</v>
      </c>
      <c r="E144" s="27" t="s">
        <v>468</v>
      </c>
      <c r="F144" s="28" t="s">
        <v>73</v>
      </c>
      <c r="G144" s="29">
        <v>1.119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74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75</v>
      </c>
      <c r="E145" s="27" t="s">
        <v>71</v>
      </c>
    </row>
    <row r="146" ht="39">
      <c r="A146" s="1" t="s">
        <v>76</v>
      </c>
      <c r="E146" s="33" t="s">
        <v>469</v>
      </c>
    </row>
    <row r="147" ht="300">
      <c r="A147" s="1" t="s">
        <v>78</v>
      </c>
      <c r="E147" s="27" t="s">
        <v>470</v>
      </c>
    </row>
    <row r="148">
      <c r="A148" s="1" t="s">
        <v>69</v>
      </c>
      <c r="B148" s="1">
        <v>31</v>
      </c>
      <c r="C148" s="26" t="s">
        <v>471</v>
      </c>
      <c r="D148" t="s">
        <v>71</v>
      </c>
      <c r="E148" s="27" t="s">
        <v>472</v>
      </c>
      <c r="F148" s="28" t="s">
        <v>115</v>
      </c>
      <c r="G148" s="29">
        <v>10.199999999999999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74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75</v>
      </c>
      <c r="E149" s="27" t="s">
        <v>71</v>
      </c>
    </row>
    <row r="150" ht="39">
      <c r="A150" s="1" t="s">
        <v>76</v>
      </c>
      <c r="E150" s="33" t="s">
        <v>473</v>
      </c>
    </row>
    <row r="151" ht="75">
      <c r="A151" s="1" t="s">
        <v>78</v>
      </c>
      <c r="E151" s="27" t="s">
        <v>474</v>
      </c>
    </row>
    <row r="152" ht="25">
      <c r="A152" s="1" t="s">
        <v>69</v>
      </c>
      <c r="B152" s="1">
        <v>32</v>
      </c>
      <c r="C152" s="26" t="s">
        <v>475</v>
      </c>
      <c r="D152" t="s">
        <v>71</v>
      </c>
      <c r="E152" s="27" t="s">
        <v>476</v>
      </c>
      <c r="F152" s="28" t="s">
        <v>201</v>
      </c>
      <c r="G152" s="29">
        <v>53.439999999999998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74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75</v>
      </c>
      <c r="E153" s="27" t="s">
        <v>71</v>
      </c>
    </row>
    <row r="154" ht="39">
      <c r="A154" s="1" t="s">
        <v>76</v>
      </c>
      <c r="E154" s="33" t="s">
        <v>477</v>
      </c>
    </row>
    <row r="155" ht="62.5">
      <c r="A155" s="1" t="s">
        <v>78</v>
      </c>
      <c r="E155" s="27" t="s">
        <v>478</v>
      </c>
    </row>
    <row r="156" ht="13">
      <c r="A156" s="1" t="s">
        <v>66</v>
      </c>
      <c r="C156" s="22" t="s">
        <v>479</v>
      </c>
      <c r="E156" s="23" t="s">
        <v>480</v>
      </c>
      <c r="L156" s="24">
        <f>SUMIFS(L157:L192,A157:A192,"P")</f>
        <v>0</v>
      </c>
      <c r="M156" s="24">
        <f>SUMIFS(M157:M192,A157:A192,"P")</f>
        <v>0</v>
      </c>
      <c r="N156" s="25"/>
    </row>
    <row r="157">
      <c r="A157" s="1" t="s">
        <v>69</v>
      </c>
      <c r="B157" s="1">
        <v>33</v>
      </c>
      <c r="C157" s="26" t="s">
        <v>481</v>
      </c>
      <c r="D157" t="s">
        <v>71</v>
      </c>
      <c r="E157" s="27" t="s">
        <v>482</v>
      </c>
      <c r="F157" s="28" t="s">
        <v>115</v>
      </c>
      <c r="G157" s="29">
        <v>68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74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75</v>
      </c>
      <c r="E158" s="27" t="s">
        <v>71</v>
      </c>
    </row>
    <row r="159" ht="52">
      <c r="A159" s="1" t="s">
        <v>76</v>
      </c>
      <c r="E159" s="33" t="s">
        <v>483</v>
      </c>
    </row>
    <row r="160" ht="362.5">
      <c r="A160" s="1" t="s">
        <v>78</v>
      </c>
      <c r="E160" s="27" t="s">
        <v>484</v>
      </c>
    </row>
    <row r="161">
      <c r="A161" s="1" t="s">
        <v>69</v>
      </c>
      <c r="B161" s="1">
        <v>34</v>
      </c>
      <c r="C161" s="26" t="s">
        <v>485</v>
      </c>
      <c r="D161" t="s">
        <v>71</v>
      </c>
      <c r="E161" s="27" t="s">
        <v>486</v>
      </c>
      <c r="F161" s="28" t="s">
        <v>73</v>
      </c>
      <c r="G161" s="29">
        <v>9.2590000000000003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74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75</v>
      </c>
      <c r="E162" s="27" t="s">
        <v>71</v>
      </c>
    </row>
    <row r="163" ht="39">
      <c r="A163" s="1" t="s">
        <v>76</v>
      </c>
      <c r="E163" s="33" t="s">
        <v>487</v>
      </c>
    </row>
    <row r="164" ht="237.5">
      <c r="A164" s="1" t="s">
        <v>78</v>
      </c>
      <c r="E164" s="27" t="s">
        <v>488</v>
      </c>
    </row>
    <row r="165">
      <c r="A165" s="1" t="s">
        <v>69</v>
      </c>
      <c r="B165" s="1">
        <v>35</v>
      </c>
      <c r="C165" s="26" t="s">
        <v>489</v>
      </c>
      <c r="D165" t="s">
        <v>71</v>
      </c>
      <c r="E165" s="27" t="s">
        <v>490</v>
      </c>
      <c r="F165" s="28" t="s">
        <v>115</v>
      </c>
      <c r="G165" s="29">
        <v>7.8840000000000003</v>
      </c>
      <c r="H165" s="28">
        <v>0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74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75</v>
      </c>
      <c r="E166" s="27" t="s">
        <v>71</v>
      </c>
    </row>
    <row r="167" ht="39">
      <c r="A167" s="1" t="s">
        <v>76</v>
      </c>
      <c r="E167" s="33" t="s">
        <v>491</v>
      </c>
    </row>
    <row r="168" ht="37.5">
      <c r="A168" s="1" t="s">
        <v>78</v>
      </c>
      <c r="E168" s="27" t="s">
        <v>492</v>
      </c>
    </row>
    <row r="169">
      <c r="A169" s="1" t="s">
        <v>69</v>
      </c>
      <c r="B169" s="1">
        <v>36</v>
      </c>
      <c r="C169" s="26" t="s">
        <v>493</v>
      </c>
      <c r="D169" t="s">
        <v>71</v>
      </c>
      <c r="E169" s="27" t="s">
        <v>494</v>
      </c>
      <c r="F169" s="28" t="s">
        <v>115</v>
      </c>
      <c r="G169" s="29">
        <v>5.7750000000000004</v>
      </c>
      <c r="H169" s="28">
        <v>0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74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75</v>
      </c>
      <c r="E170" s="27" t="s">
        <v>71</v>
      </c>
    </row>
    <row r="171" ht="52">
      <c r="A171" s="1" t="s">
        <v>76</v>
      </c>
      <c r="E171" s="33" t="s">
        <v>495</v>
      </c>
    </row>
    <row r="172" ht="50">
      <c r="A172" s="1" t="s">
        <v>78</v>
      </c>
      <c r="E172" s="27" t="s">
        <v>496</v>
      </c>
    </row>
    <row r="173">
      <c r="A173" s="1" t="s">
        <v>69</v>
      </c>
      <c r="B173" s="1">
        <v>37</v>
      </c>
      <c r="C173" s="26" t="s">
        <v>497</v>
      </c>
      <c r="D173" t="s">
        <v>71</v>
      </c>
      <c r="E173" s="27" t="s">
        <v>498</v>
      </c>
      <c r="F173" s="28" t="s">
        <v>115</v>
      </c>
      <c r="G173" s="29">
        <v>120.37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74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75</v>
      </c>
      <c r="E174" s="27" t="s">
        <v>71</v>
      </c>
    </row>
    <row r="175" ht="65">
      <c r="A175" s="1" t="s">
        <v>76</v>
      </c>
      <c r="E175" s="33" t="s">
        <v>499</v>
      </c>
    </row>
    <row r="176" ht="350">
      <c r="A176" s="1" t="s">
        <v>78</v>
      </c>
      <c r="E176" s="27" t="s">
        <v>500</v>
      </c>
    </row>
    <row r="177">
      <c r="A177" s="1" t="s">
        <v>69</v>
      </c>
      <c r="B177" s="1">
        <v>38</v>
      </c>
      <c r="C177" s="26" t="s">
        <v>501</v>
      </c>
      <c r="D177" t="s">
        <v>71</v>
      </c>
      <c r="E177" s="27" t="s">
        <v>502</v>
      </c>
      <c r="F177" s="28" t="s">
        <v>73</v>
      </c>
      <c r="G177" s="29">
        <v>15.366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74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75</v>
      </c>
      <c r="E178" s="27" t="s">
        <v>71</v>
      </c>
    </row>
    <row r="179" ht="52">
      <c r="A179" s="1" t="s">
        <v>76</v>
      </c>
      <c r="E179" s="33" t="s">
        <v>503</v>
      </c>
    </row>
    <row r="180" ht="262.5">
      <c r="A180" s="1" t="s">
        <v>78</v>
      </c>
      <c r="E180" s="27" t="s">
        <v>466</v>
      </c>
    </row>
    <row r="181">
      <c r="A181" s="1" t="s">
        <v>69</v>
      </c>
      <c r="B181" s="1">
        <v>39</v>
      </c>
      <c r="C181" s="26" t="s">
        <v>504</v>
      </c>
      <c r="D181" t="s">
        <v>71</v>
      </c>
      <c r="E181" s="27" t="s">
        <v>505</v>
      </c>
      <c r="F181" s="28" t="s">
        <v>115</v>
      </c>
      <c r="G181" s="29">
        <v>79.400000000000006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74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75</v>
      </c>
      <c r="E182" s="27" t="s">
        <v>71</v>
      </c>
    </row>
    <row r="183" ht="78">
      <c r="A183" s="1" t="s">
        <v>76</v>
      </c>
      <c r="E183" s="33" t="s">
        <v>506</v>
      </c>
    </row>
    <row r="184" ht="350">
      <c r="A184" s="1" t="s">
        <v>78</v>
      </c>
      <c r="E184" s="27" t="s">
        <v>500</v>
      </c>
    </row>
    <row r="185">
      <c r="A185" s="1" t="s">
        <v>69</v>
      </c>
      <c r="B185" s="1">
        <v>40</v>
      </c>
      <c r="C185" s="26" t="s">
        <v>507</v>
      </c>
      <c r="D185" t="s">
        <v>508</v>
      </c>
      <c r="E185" s="27" t="s">
        <v>509</v>
      </c>
      <c r="F185" s="28" t="s">
        <v>115</v>
      </c>
      <c r="G185" s="29">
        <v>2.5920000000000001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449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75</v>
      </c>
      <c r="E186" s="27" t="s">
        <v>71</v>
      </c>
    </row>
    <row r="187" ht="52">
      <c r="A187" s="1" t="s">
        <v>76</v>
      </c>
      <c r="E187" s="33" t="s">
        <v>510</v>
      </c>
    </row>
    <row r="188" ht="362.5">
      <c r="A188" s="1" t="s">
        <v>78</v>
      </c>
      <c r="E188" s="27" t="s">
        <v>511</v>
      </c>
    </row>
    <row r="189">
      <c r="A189" s="1" t="s">
        <v>69</v>
      </c>
      <c r="B189" s="1">
        <v>41</v>
      </c>
      <c r="C189" s="26" t="s">
        <v>512</v>
      </c>
      <c r="D189" t="s">
        <v>71</v>
      </c>
      <c r="E189" s="27" t="s">
        <v>513</v>
      </c>
      <c r="F189" s="28" t="s">
        <v>73</v>
      </c>
      <c r="G189" s="29">
        <v>11.444000000000001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74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75</v>
      </c>
      <c r="E190" s="27" t="s">
        <v>71</v>
      </c>
    </row>
    <row r="191" ht="52">
      <c r="A191" s="1" t="s">
        <v>76</v>
      </c>
      <c r="E191" s="33" t="s">
        <v>514</v>
      </c>
    </row>
    <row r="192" ht="262.5">
      <c r="A192" s="1" t="s">
        <v>78</v>
      </c>
      <c r="E192" s="27" t="s">
        <v>466</v>
      </c>
    </row>
    <row r="193" ht="13">
      <c r="A193" s="1" t="s">
        <v>66</v>
      </c>
      <c r="C193" s="22" t="s">
        <v>165</v>
      </c>
      <c r="E193" s="23" t="s">
        <v>166</v>
      </c>
      <c r="L193" s="24">
        <f>SUMIFS(L194:L265,A194:A265,"P")</f>
        <v>0</v>
      </c>
      <c r="M193" s="24">
        <f>SUMIFS(M194:M265,A194:A265,"P")</f>
        <v>0</v>
      </c>
      <c r="N193" s="25"/>
    </row>
    <row r="194">
      <c r="A194" s="1" t="s">
        <v>69</v>
      </c>
      <c r="B194" s="1">
        <v>43</v>
      </c>
      <c r="C194" s="26" t="s">
        <v>515</v>
      </c>
      <c r="D194" t="s">
        <v>71</v>
      </c>
      <c r="E194" s="27" t="s">
        <v>516</v>
      </c>
      <c r="F194" s="28" t="s">
        <v>115</v>
      </c>
      <c r="G194" s="29">
        <v>216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74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75</v>
      </c>
      <c r="E195" s="27" t="s">
        <v>71</v>
      </c>
    </row>
    <row r="196" ht="52">
      <c r="A196" s="1" t="s">
        <v>76</v>
      </c>
      <c r="E196" s="33" t="s">
        <v>517</v>
      </c>
    </row>
    <row r="197" ht="350">
      <c r="A197" s="1" t="s">
        <v>78</v>
      </c>
      <c r="E197" s="27" t="s">
        <v>500</v>
      </c>
    </row>
    <row r="198">
      <c r="A198" s="1" t="s">
        <v>69</v>
      </c>
      <c r="B198" s="1">
        <v>44</v>
      </c>
      <c r="C198" s="26" t="s">
        <v>518</v>
      </c>
      <c r="D198" t="s">
        <v>71</v>
      </c>
      <c r="E198" s="27" t="s">
        <v>519</v>
      </c>
      <c r="F198" s="28" t="s">
        <v>73</v>
      </c>
      <c r="G198" s="29">
        <v>61.640999999999998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74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75</v>
      </c>
      <c r="E199" s="27" t="s">
        <v>71</v>
      </c>
    </row>
    <row r="200" ht="39">
      <c r="A200" s="1" t="s">
        <v>76</v>
      </c>
      <c r="E200" s="33" t="s">
        <v>520</v>
      </c>
    </row>
    <row r="201" ht="262.5">
      <c r="A201" s="1" t="s">
        <v>78</v>
      </c>
      <c r="E201" s="27" t="s">
        <v>521</v>
      </c>
    </row>
    <row r="202">
      <c r="A202" s="1" t="s">
        <v>69</v>
      </c>
      <c r="B202" s="1">
        <v>45</v>
      </c>
      <c r="C202" s="26" t="s">
        <v>522</v>
      </c>
      <c r="D202" t="s">
        <v>508</v>
      </c>
      <c r="E202" s="27" t="s">
        <v>523</v>
      </c>
      <c r="F202" s="28" t="s">
        <v>73</v>
      </c>
      <c r="G202" s="29">
        <v>0.98999999999999999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449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75</v>
      </c>
      <c r="E203" s="27" t="s">
        <v>71</v>
      </c>
    </row>
    <row r="204" ht="39">
      <c r="A204" s="1" t="s">
        <v>76</v>
      </c>
      <c r="E204" s="33" t="s">
        <v>524</v>
      </c>
    </row>
    <row r="205" ht="325">
      <c r="A205" s="1" t="s">
        <v>78</v>
      </c>
      <c r="E205" s="27" t="s">
        <v>525</v>
      </c>
    </row>
    <row r="206">
      <c r="A206" s="1" t="s">
        <v>69</v>
      </c>
      <c r="B206" s="1">
        <v>46</v>
      </c>
      <c r="C206" s="26" t="s">
        <v>526</v>
      </c>
      <c r="D206" t="s">
        <v>71</v>
      </c>
      <c r="E206" s="27" t="s">
        <v>527</v>
      </c>
      <c r="F206" s="28" t="s">
        <v>73</v>
      </c>
      <c r="G206" s="29">
        <v>200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74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75</v>
      </c>
      <c r="E207" s="27" t="s">
        <v>71</v>
      </c>
    </row>
    <row r="208" ht="39">
      <c r="A208" s="1" t="s">
        <v>76</v>
      </c>
      <c r="E208" s="33" t="s">
        <v>528</v>
      </c>
    </row>
    <row r="209" ht="287.5">
      <c r="A209" s="1" t="s">
        <v>78</v>
      </c>
      <c r="E209" s="27" t="s">
        <v>529</v>
      </c>
    </row>
    <row r="210">
      <c r="A210" s="1" t="s">
        <v>69</v>
      </c>
      <c r="B210" s="1">
        <v>47</v>
      </c>
      <c r="C210" s="26" t="s">
        <v>530</v>
      </c>
      <c r="D210" t="s">
        <v>71</v>
      </c>
      <c r="E210" s="27" t="s">
        <v>531</v>
      </c>
      <c r="F210" s="28" t="s">
        <v>201</v>
      </c>
      <c r="G210" s="29">
        <v>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74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75</v>
      </c>
      <c r="E211" s="27" t="s">
        <v>71</v>
      </c>
    </row>
    <row r="212" ht="39">
      <c r="A212" s="1" t="s">
        <v>76</v>
      </c>
      <c r="E212" s="33" t="s">
        <v>532</v>
      </c>
    </row>
    <row r="213" ht="225">
      <c r="A213" s="1" t="s">
        <v>78</v>
      </c>
      <c r="E213" s="27" t="s">
        <v>533</v>
      </c>
    </row>
    <row r="214">
      <c r="A214" s="1" t="s">
        <v>69</v>
      </c>
      <c r="B214" s="1">
        <v>48</v>
      </c>
      <c r="C214" s="26" t="s">
        <v>534</v>
      </c>
      <c r="D214" t="s">
        <v>71</v>
      </c>
      <c r="E214" s="27" t="s">
        <v>535</v>
      </c>
      <c r="F214" s="28" t="s">
        <v>201</v>
      </c>
      <c r="G214" s="29">
        <v>1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74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75</v>
      </c>
      <c r="E215" s="27" t="s">
        <v>71</v>
      </c>
    </row>
    <row r="216" ht="39">
      <c r="A216" s="1" t="s">
        <v>76</v>
      </c>
      <c r="E216" s="33" t="s">
        <v>536</v>
      </c>
    </row>
    <row r="217" ht="225">
      <c r="A217" s="1" t="s">
        <v>78</v>
      </c>
      <c r="E217" s="27" t="s">
        <v>533</v>
      </c>
    </row>
    <row r="218">
      <c r="A218" s="1" t="s">
        <v>69</v>
      </c>
      <c r="B218" s="1">
        <v>49</v>
      </c>
      <c r="C218" s="26" t="s">
        <v>537</v>
      </c>
      <c r="D218" t="s">
        <v>71</v>
      </c>
      <c r="E218" s="27" t="s">
        <v>538</v>
      </c>
      <c r="F218" s="28" t="s">
        <v>201</v>
      </c>
      <c r="G218" s="29">
        <v>1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74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75</v>
      </c>
      <c r="E219" s="27" t="s">
        <v>71</v>
      </c>
    </row>
    <row r="220" ht="39">
      <c r="A220" s="1" t="s">
        <v>76</v>
      </c>
      <c r="E220" s="33" t="s">
        <v>539</v>
      </c>
    </row>
    <row r="221" ht="225">
      <c r="A221" s="1" t="s">
        <v>78</v>
      </c>
      <c r="E221" s="27" t="s">
        <v>533</v>
      </c>
    </row>
    <row r="222">
      <c r="A222" s="1" t="s">
        <v>69</v>
      </c>
      <c r="B222" s="1">
        <v>50</v>
      </c>
      <c r="C222" s="26" t="s">
        <v>540</v>
      </c>
      <c r="D222" t="s">
        <v>71</v>
      </c>
      <c r="E222" s="27" t="s">
        <v>541</v>
      </c>
      <c r="F222" s="28" t="s">
        <v>201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74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75</v>
      </c>
      <c r="E223" s="27" t="s">
        <v>71</v>
      </c>
    </row>
    <row r="224" ht="39">
      <c r="A224" s="1" t="s">
        <v>76</v>
      </c>
      <c r="E224" s="33" t="s">
        <v>542</v>
      </c>
    </row>
    <row r="225" ht="225">
      <c r="A225" s="1" t="s">
        <v>78</v>
      </c>
      <c r="E225" s="27" t="s">
        <v>533</v>
      </c>
    </row>
    <row r="226">
      <c r="A226" s="1" t="s">
        <v>69</v>
      </c>
      <c r="B226" s="1">
        <v>51</v>
      </c>
      <c r="C226" s="26" t="s">
        <v>543</v>
      </c>
      <c r="D226" t="s">
        <v>71</v>
      </c>
      <c r="E226" s="27" t="s">
        <v>544</v>
      </c>
      <c r="F226" s="28" t="s">
        <v>201</v>
      </c>
      <c r="G226" s="29">
        <v>1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74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75</v>
      </c>
      <c r="E227" s="27" t="s">
        <v>71</v>
      </c>
    </row>
    <row r="228" ht="39">
      <c r="A228" s="1" t="s">
        <v>76</v>
      </c>
      <c r="E228" s="33" t="s">
        <v>545</v>
      </c>
    </row>
    <row r="229" ht="225">
      <c r="A229" s="1" t="s">
        <v>78</v>
      </c>
      <c r="E229" s="27" t="s">
        <v>533</v>
      </c>
    </row>
    <row r="230">
      <c r="A230" s="1" t="s">
        <v>69</v>
      </c>
      <c r="B230" s="1">
        <v>52</v>
      </c>
      <c r="C230" s="26" t="s">
        <v>546</v>
      </c>
      <c r="D230" t="s">
        <v>71</v>
      </c>
      <c r="E230" s="27" t="s">
        <v>547</v>
      </c>
      <c r="F230" s="28" t="s">
        <v>201</v>
      </c>
      <c r="G230" s="29">
        <v>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74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75</v>
      </c>
      <c r="E231" s="27" t="s">
        <v>548</v>
      </c>
    </row>
    <row r="232" ht="39">
      <c r="A232" s="1" t="s">
        <v>76</v>
      </c>
      <c r="E232" s="33" t="s">
        <v>549</v>
      </c>
    </row>
    <row r="233" ht="262.5">
      <c r="A233" s="1" t="s">
        <v>78</v>
      </c>
      <c r="E233" s="27" t="s">
        <v>550</v>
      </c>
    </row>
    <row r="234">
      <c r="A234" s="1" t="s">
        <v>69</v>
      </c>
      <c r="B234" s="1">
        <v>53</v>
      </c>
      <c r="C234" s="26" t="s">
        <v>551</v>
      </c>
      <c r="D234" t="s">
        <v>71</v>
      </c>
      <c r="E234" s="27" t="s">
        <v>552</v>
      </c>
      <c r="F234" s="28" t="s">
        <v>115</v>
      </c>
      <c r="G234" s="29">
        <v>45.350000000000001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74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75</v>
      </c>
      <c r="E235" s="27" t="s">
        <v>71</v>
      </c>
    </row>
    <row r="236" ht="78">
      <c r="A236" s="1" t="s">
        <v>76</v>
      </c>
      <c r="E236" s="33" t="s">
        <v>553</v>
      </c>
    </row>
    <row r="237" ht="350">
      <c r="A237" s="1" t="s">
        <v>78</v>
      </c>
      <c r="E237" s="27" t="s">
        <v>500</v>
      </c>
    </row>
    <row r="238">
      <c r="A238" s="1" t="s">
        <v>69</v>
      </c>
      <c r="B238" s="1">
        <v>54</v>
      </c>
      <c r="C238" s="26" t="s">
        <v>554</v>
      </c>
      <c r="D238" t="s">
        <v>71</v>
      </c>
      <c r="E238" s="27" t="s">
        <v>555</v>
      </c>
      <c r="F238" s="28" t="s">
        <v>115</v>
      </c>
      <c r="G238" s="29">
        <v>42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74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75</v>
      </c>
      <c r="E239" s="27" t="s">
        <v>71</v>
      </c>
    </row>
    <row r="240" ht="117">
      <c r="A240" s="1" t="s">
        <v>76</v>
      </c>
      <c r="E240" s="33" t="s">
        <v>556</v>
      </c>
    </row>
    <row r="241" ht="350">
      <c r="A241" s="1" t="s">
        <v>78</v>
      </c>
      <c r="E241" s="27" t="s">
        <v>500</v>
      </c>
    </row>
    <row r="242">
      <c r="A242" s="1" t="s">
        <v>69</v>
      </c>
      <c r="B242" s="1">
        <v>55</v>
      </c>
      <c r="C242" s="26" t="s">
        <v>557</v>
      </c>
      <c r="D242" t="s">
        <v>71</v>
      </c>
      <c r="E242" s="27" t="s">
        <v>558</v>
      </c>
      <c r="F242" s="28" t="s">
        <v>115</v>
      </c>
      <c r="G242" s="29">
        <v>20.199999999999999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74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75</v>
      </c>
      <c r="E243" s="27" t="s">
        <v>71</v>
      </c>
    </row>
    <row r="244" ht="91">
      <c r="A244" s="1" t="s">
        <v>76</v>
      </c>
      <c r="E244" s="33" t="s">
        <v>559</v>
      </c>
    </row>
    <row r="245" ht="350">
      <c r="A245" s="1" t="s">
        <v>78</v>
      </c>
      <c r="E245" s="27" t="s">
        <v>500</v>
      </c>
    </row>
    <row r="246">
      <c r="A246" s="1" t="s">
        <v>69</v>
      </c>
      <c r="B246" s="1">
        <v>56</v>
      </c>
      <c r="C246" s="26" t="s">
        <v>560</v>
      </c>
      <c r="D246" t="s">
        <v>71</v>
      </c>
      <c r="E246" s="27" t="s">
        <v>561</v>
      </c>
      <c r="F246" s="28" t="s">
        <v>115</v>
      </c>
      <c r="G246" s="29">
        <v>0.22700000000000001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74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75</v>
      </c>
      <c r="E247" s="27" t="s">
        <v>71</v>
      </c>
    </row>
    <row r="248" ht="39">
      <c r="A248" s="1" t="s">
        <v>76</v>
      </c>
      <c r="E248" s="33" t="s">
        <v>562</v>
      </c>
    </row>
    <row r="249" ht="37.5">
      <c r="A249" s="1" t="s">
        <v>78</v>
      </c>
      <c r="E249" s="27" t="s">
        <v>563</v>
      </c>
    </row>
    <row r="250" ht="25">
      <c r="A250" s="1" t="s">
        <v>69</v>
      </c>
      <c r="B250" s="1">
        <v>57</v>
      </c>
      <c r="C250" s="26" t="s">
        <v>564</v>
      </c>
      <c r="D250" t="s">
        <v>71</v>
      </c>
      <c r="E250" s="27" t="s">
        <v>565</v>
      </c>
      <c r="F250" s="28" t="s">
        <v>115</v>
      </c>
      <c r="G250" s="29">
        <v>202.94499999999999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74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75</v>
      </c>
      <c r="E251" s="27" t="s">
        <v>71</v>
      </c>
    </row>
    <row r="252" ht="117">
      <c r="A252" s="1" t="s">
        <v>76</v>
      </c>
      <c r="E252" s="33" t="s">
        <v>566</v>
      </c>
    </row>
    <row r="253" ht="37.5">
      <c r="A253" s="1" t="s">
        <v>78</v>
      </c>
      <c r="E253" s="27" t="s">
        <v>567</v>
      </c>
    </row>
    <row r="254">
      <c r="A254" s="1" t="s">
        <v>69</v>
      </c>
      <c r="B254" s="1">
        <v>58</v>
      </c>
      <c r="C254" s="26" t="s">
        <v>568</v>
      </c>
      <c r="D254" t="s">
        <v>71</v>
      </c>
      <c r="E254" s="27" t="s">
        <v>569</v>
      </c>
      <c r="F254" s="28" t="s">
        <v>115</v>
      </c>
      <c r="G254" s="29">
        <v>71.951999999999998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74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75</v>
      </c>
      <c r="E255" s="27" t="s">
        <v>71</v>
      </c>
    </row>
    <row r="256" ht="52">
      <c r="A256" s="1" t="s">
        <v>76</v>
      </c>
      <c r="E256" s="33" t="s">
        <v>570</v>
      </c>
    </row>
    <row r="257" ht="50">
      <c r="A257" s="1" t="s">
        <v>78</v>
      </c>
      <c r="E257" s="27" t="s">
        <v>571</v>
      </c>
    </row>
    <row r="258">
      <c r="A258" s="1" t="s">
        <v>69</v>
      </c>
      <c r="B258" s="1">
        <v>59</v>
      </c>
      <c r="C258" s="26" t="s">
        <v>167</v>
      </c>
      <c r="D258" t="s">
        <v>71</v>
      </c>
      <c r="E258" s="27" t="s">
        <v>168</v>
      </c>
      <c r="F258" s="28" t="s">
        <v>115</v>
      </c>
      <c r="G258" s="29">
        <v>30.728000000000002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74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75</v>
      </c>
      <c r="E259" s="27" t="s">
        <v>71</v>
      </c>
    </row>
    <row r="260" ht="65">
      <c r="A260" s="1" t="s">
        <v>76</v>
      </c>
      <c r="E260" s="33" t="s">
        <v>572</v>
      </c>
    </row>
    <row r="261" ht="100">
      <c r="A261" s="1" t="s">
        <v>78</v>
      </c>
      <c r="E261" s="27" t="s">
        <v>573</v>
      </c>
    </row>
    <row r="262">
      <c r="A262" s="1" t="s">
        <v>69</v>
      </c>
      <c r="B262" s="1">
        <v>100</v>
      </c>
      <c r="C262" s="26" t="s">
        <v>574</v>
      </c>
      <c r="D262" t="s">
        <v>71</v>
      </c>
      <c r="E262" s="27" t="s">
        <v>575</v>
      </c>
      <c r="F262" s="28" t="s">
        <v>354</v>
      </c>
      <c r="G262" s="29">
        <v>1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71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75</v>
      </c>
      <c r="E263" s="27" t="s">
        <v>71</v>
      </c>
    </row>
    <row r="264" ht="65">
      <c r="A264" s="1" t="s">
        <v>76</v>
      </c>
      <c r="E264" s="33" t="s">
        <v>576</v>
      </c>
    </row>
    <row r="265">
      <c r="A265" s="1" t="s">
        <v>78</v>
      </c>
      <c r="E265" s="27" t="s">
        <v>71</v>
      </c>
    </row>
    <row r="266" ht="13">
      <c r="A266" s="1" t="s">
        <v>66</v>
      </c>
      <c r="C266" s="22" t="s">
        <v>171</v>
      </c>
      <c r="E266" s="23" t="s">
        <v>577</v>
      </c>
      <c r="L266" s="24">
        <f>SUMIFS(L267:L270,A267:A270,"P")</f>
        <v>0</v>
      </c>
      <c r="M266" s="24">
        <f>SUMIFS(M267:M270,A267:A270,"P")</f>
        <v>0</v>
      </c>
      <c r="N266" s="25"/>
    </row>
    <row r="267">
      <c r="A267" s="1" t="s">
        <v>69</v>
      </c>
      <c r="B267" s="1">
        <v>60</v>
      </c>
      <c r="C267" s="26" t="s">
        <v>578</v>
      </c>
      <c r="D267" t="s">
        <v>71</v>
      </c>
      <c r="E267" s="27" t="s">
        <v>579</v>
      </c>
      <c r="F267" s="28" t="s">
        <v>115</v>
      </c>
      <c r="G267" s="29">
        <v>12</v>
      </c>
      <c r="H267" s="28">
        <v>0</v>
      </c>
      <c r="I267" s="30">
        <f>ROUND(G267*H267,P4)</f>
        <v>0</v>
      </c>
      <c r="L267" s="31">
        <v>0</v>
      </c>
      <c r="M267" s="24">
        <f>ROUND(G267*L267,P4)</f>
        <v>0</v>
      </c>
      <c r="N267" s="25" t="s">
        <v>74</v>
      </c>
      <c r="O267" s="32">
        <f>M267*AA267</f>
        <v>0</v>
      </c>
      <c r="P267" s="1">
        <v>3</v>
      </c>
      <c r="AA267" s="1">
        <f>IF(P267=1,$O$3,IF(P267=2,$O$4,$O$5))</f>
        <v>0</v>
      </c>
    </row>
    <row r="268">
      <c r="A268" s="1" t="s">
        <v>75</v>
      </c>
      <c r="E268" s="27" t="s">
        <v>71</v>
      </c>
    </row>
    <row r="269" ht="39">
      <c r="A269" s="1" t="s">
        <v>76</v>
      </c>
      <c r="E269" s="33" t="s">
        <v>580</v>
      </c>
    </row>
    <row r="270" ht="75">
      <c r="A270" s="1" t="s">
        <v>78</v>
      </c>
      <c r="E270" s="27" t="s">
        <v>581</v>
      </c>
    </row>
    <row r="271" ht="13">
      <c r="A271" s="1" t="s">
        <v>66</v>
      </c>
      <c r="C271" s="22" t="s">
        <v>582</v>
      </c>
      <c r="E271" s="23" t="s">
        <v>583</v>
      </c>
      <c r="L271" s="24">
        <f>SUMIFS(L272:L279,A272:A279,"P")</f>
        <v>0</v>
      </c>
      <c r="M271" s="24">
        <f>SUMIFS(M272:M279,A272:A279,"P")</f>
        <v>0</v>
      </c>
      <c r="N271" s="25"/>
    </row>
    <row r="272">
      <c r="A272" s="1" t="s">
        <v>69</v>
      </c>
      <c r="B272" s="1">
        <v>61</v>
      </c>
      <c r="C272" s="26" t="s">
        <v>584</v>
      </c>
      <c r="D272" t="s">
        <v>71</v>
      </c>
      <c r="E272" s="27" t="s">
        <v>585</v>
      </c>
      <c r="F272" s="28" t="s">
        <v>146</v>
      </c>
      <c r="G272" s="29">
        <v>39.417999999999999</v>
      </c>
      <c r="H272" s="28">
        <v>0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74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75</v>
      </c>
      <c r="E273" s="27" t="s">
        <v>71</v>
      </c>
    </row>
    <row r="274" ht="39">
      <c r="A274" s="1" t="s">
        <v>76</v>
      </c>
      <c r="E274" s="33" t="s">
        <v>586</v>
      </c>
    </row>
    <row r="275" ht="75">
      <c r="A275" s="1" t="s">
        <v>78</v>
      </c>
      <c r="E275" s="27" t="s">
        <v>587</v>
      </c>
    </row>
    <row r="276">
      <c r="A276" s="1" t="s">
        <v>69</v>
      </c>
      <c r="B276" s="1">
        <v>62</v>
      </c>
      <c r="C276" s="26" t="s">
        <v>588</v>
      </c>
      <c r="D276" t="s">
        <v>71</v>
      </c>
      <c r="E276" s="27" t="s">
        <v>589</v>
      </c>
      <c r="F276" s="28" t="s">
        <v>146</v>
      </c>
      <c r="G276" s="29">
        <v>118</v>
      </c>
      <c r="H276" s="28">
        <v>0</v>
      </c>
      <c r="I276" s="30">
        <f>ROUND(G276*H276,P4)</f>
        <v>0</v>
      </c>
      <c r="L276" s="31">
        <v>0</v>
      </c>
      <c r="M276" s="24">
        <f>ROUND(G276*L276,P4)</f>
        <v>0</v>
      </c>
      <c r="N276" s="25" t="s">
        <v>74</v>
      </c>
      <c r="O276" s="32">
        <f>M276*AA276</f>
        <v>0</v>
      </c>
      <c r="P276" s="1">
        <v>3</v>
      </c>
      <c r="AA276" s="1">
        <f>IF(P276=1,$O$3,IF(P276=2,$O$4,$O$5))</f>
        <v>0</v>
      </c>
    </row>
    <row r="277">
      <c r="A277" s="1" t="s">
        <v>75</v>
      </c>
      <c r="E277" s="27" t="s">
        <v>590</v>
      </c>
    </row>
    <row r="278" ht="39">
      <c r="A278" s="1" t="s">
        <v>76</v>
      </c>
      <c r="E278" s="33" t="s">
        <v>591</v>
      </c>
    </row>
    <row r="279" ht="112.5">
      <c r="A279" s="1" t="s">
        <v>78</v>
      </c>
      <c r="E279" s="27" t="s">
        <v>592</v>
      </c>
    </row>
    <row r="280" ht="13">
      <c r="A280" s="1" t="s">
        <v>66</v>
      </c>
      <c r="C280" s="22" t="s">
        <v>593</v>
      </c>
      <c r="E280" s="23" t="s">
        <v>594</v>
      </c>
      <c r="L280" s="24">
        <f>SUMIFS(L281:L316,A281:A316,"P")</f>
        <v>0</v>
      </c>
      <c r="M280" s="24">
        <f>SUMIFS(M281:M316,A281:A316,"P")</f>
        <v>0</v>
      </c>
      <c r="N280" s="25"/>
    </row>
    <row r="281">
      <c r="A281" s="1" t="s">
        <v>69</v>
      </c>
      <c r="B281" s="1">
        <v>63</v>
      </c>
      <c r="C281" s="26" t="s">
        <v>595</v>
      </c>
      <c r="D281" t="s">
        <v>71</v>
      </c>
      <c r="E281" s="27" t="s">
        <v>596</v>
      </c>
      <c r="F281" s="28" t="s">
        <v>190</v>
      </c>
      <c r="G281" s="29">
        <v>240</v>
      </c>
      <c r="H281" s="28">
        <v>0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74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75</v>
      </c>
      <c r="E282" s="27" t="s">
        <v>71</v>
      </c>
    </row>
    <row r="283" ht="52">
      <c r="A283" s="1" t="s">
        <v>76</v>
      </c>
      <c r="E283" s="33" t="s">
        <v>597</v>
      </c>
    </row>
    <row r="284" ht="100">
      <c r="A284" s="1" t="s">
        <v>78</v>
      </c>
      <c r="E284" s="27" t="s">
        <v>598</v>
      </c>
    </row>
    <row r="285" ht="25">
      <c r="A285" s="1" t="s">
        <v>69</v>
      </c>
      <c r="B285" s="1">
        <v>64</v>
      </c>
      <c r="C285" s="26" t="s">
        <v>599</v>
      </c>
      <c r="D285" t="s">
        <v>71</v>
      </c>
      <c r="E285" s="27" t="s">
        <v>600</v>
      </c>
      <c r="F285" s="28" t="s">
        <v>146</v>
      </c>
      <c r="G285" s="29">
        <v>110</v>
      </c>
      <c r="H285" s="28">
        <v>0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74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75</v>
      </c>
      <c r="E286" s="27" t="s">
        <v>71</v>
      </c>
    </row>
    <row r="287" ht="39">
      <c r="A287" s="1" t="s">
        <v>76</v>
      </c>
      <c r="E287" s="33" t="s">
        <v>601</v>
      </c>
    </row>
    <row r="288" ht="187.5">
      <c r="A288" s="1" t="s">
        <v>78</v>
      </c>
      <c r="E288" s="27" t="s">
        <v>602</v>
      </c>
    </row>
    <row r="289" ht="25">
      <c r="A289" s="1" t="s">
        <v>69</v>
      </c>
      <c r="B289" s="1">
        <v>65</v>
      </c>
      <c r="C289" s="26" t="s">
        <v>603</v>
      </c>
      <c r="D289" t="s">
        <v>71</v>
      </c>
      <c r="E289" s="27" t="s">
        <v>604</v>
      </c>
      <c r="F289" s="28" t="s">
        <v>146</v>
      </c>
      <c r="G289" s="29">
        <v>280</v>
      </c>
      <c r="H289" s="28">
        <v>0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74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75</v>
      </c>
      <c r="E290" s="27" t="s">
        <v>71</v>
      </c>
    </row>
    <row r="291" ht="52">
      <c r="A291" s="1" t="s">
        <v>76</v>
      </c>
      <c r="E291" s="33" t="s">
        <v>605</v>
      </c>
    </row>
    <row r="292" ht="187.5">
      <c r="A292" s="1" t="s">
        <v>78</v>
      </c>
      <c r="E292" s="27" t="s">
        <v>602</v>
      </c>
    </row>
    <row r="293">
      <c r="A293" s="1" t="s">
        <v>69</v>
      </c>
      <c r="B293" s="1">
        <v>66</v>
      </c>
      <c r="C293" s="26" t="s">
        <v>606</v>
      </c>
      <c r="D293" t="s">
        <v>71</v>
      </c>
      <c r="E293" s="27" t="s">
        <v>607</v>
      </c>
      <c r="F293" s="28" t="s">
        <v>146</v>
      </c>
      <c r="G293" s="29">
        <v>630</v>
      </c>
      <c r="H293" s="28">
        <v>0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74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75</v>
      </c>
      <c r="E294" s="27" t="s">
        <v>71</v>
      </c>
    </row>
    <row r="295" ht="52">
      <c r="A295" s="1" t="s">
        <v>76</v>
      </c>
      <c r="E295" s="33" t="s">
        <v>608</v>
      </c>
    </row>
    <row r="296" ht="200">
      <c r="A296" s="1" t="s">
        <v>78</v>
      </c>
      <c r="E296" s="27" t="s">
        <v>609</v>
      </c>
    </row>
    <row r="297">
      <c r="A297" s="1" t="s">
        <v>69</v>
      </c>
      <c r="B297" s="1">
        <v>67</v>
      </c>
      <c r="C297" s="26" t="s">
        <v>610</v>
      </c>
      <c r="D297" t="s">
        <v>71</v>
      </c>
      <c r="E297" s="27" t="s">
        <v>611</v>
      </c>
      <c r="F297" s="28" t="s">
        <v>146</v>
      </c>
      <c r="G297" s="29">
        <v>630</v>
      </c>
      <c r="H297" s="28">
        <v>0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74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75</v>
      </c>
      <c r="E298" s="27" t="s">
        <v>71</v>
      </c>
    </row>
    <row r="299" ht="65">
      <c r="A299" s="1" t="s">
        <v>76</v>
      </c>
      <c r="E299" s="33" t="s">
        <v>612</v>
      </c>
    </row>
    <row r="300" ht="37.5">
      <c r="A300" s="1" t="s">
        <v>78</v>
      </c>
      <c r="E300" s="27" t="s">
        <v>613</v>
      </c>
    </row>
    <row r="301">
      <c r="A301" s="1" t="s">
        <v>69</v>
      </c>
      <c r="B301" s="1">
        <v>68</v>
      </c>
      <c r="C301" s="26" t="s">
        <v>614</v>
      </c>
      <c r="D301" t="s">
        <v>71</v>
      </c>
      <c r="E301" s="27" t="s">
        <v>615</v>
      </c>
      <c r="F301" s="28" t="s">
        <v>146</v>
      </c>
      <c r="G301" s="29">
        <v>180</v>
      </c>
      <c r="H301" s="28">
        <v>0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74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75</v>
      </c>
      <c r="E302" s="27" t="s">
        <v>190</v>
      </c>
    </row>
    <row r="303" ht="39">
      <c r="A303" s="1" t="s">
        <v>76</v>
      </c>
      <c r="E303" s="33" t="s">
        <v>616</v>
      </c>
    </row>
    <row r="304" ht="62.5">
      <c r="A304" s="1" t="s">
        <v>78</v>
      </c>
      <c r="E304" s="27" t="s">
        <v>617</v>
      </c>
    </row>
    <row r="305">
      <c r="A305" s="1" t="s">
        <v>69</v>
      </c>
      <c r="B305" s="1">
        <v>69</v>
      </c>
      <c r="C305" s="26" t="s">
        <v>618</v>
      </c>
      <c r="D305" t="s">
        <v>71</v>
      </c>
      <c r="E305" s="27" t="s">
        <v>619</v>
      </c>
      <c r="F305" s="28" t="s">
        <v>146</v>
      </c>
      <c r="G305" s="29">
        <v>910</v>
      </c>
      <c r="H305" s="28">
        <v>0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74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75</v>
      </c>
      <c r="E306" s="27" t="s">
        <v>71</v>
      </c>
    </row>
    <row r="307" ht="91">
      <c r="A307" s="1" t="s">
        <v>76</v>
      </c>
      <c r="E307" s="33" t="s">
        <v>620</v>
      </c>
    </row>
    <row r="308" ht="37.5">
      <c r="A308" s="1" t="s">
        <v>78</v>
      </c>
      <c r="E308" s="27" t="s">
        <v>613</v>
      </c>
    </row>
    <row r="309">
      <c r="A309" s="1" t="s">
        <v>69</v>
      </c>
      <c r="B309" s="1">
        <v>70</v>
      </c>
      <c r="C309" s="26" t="s">
        <v>621</v>
      </c>
      <c r="D309" t="s">
        <v>71</v>
      </c>
      <c r="E309" s="27" t="s">
        <v>622</v>
      </c>
      <c r="F309" s="28" t="s">
        <v>146</v>
      </c>
      <c r="G309" s="29">
        <v>1815</v>
      </c>
      <c r="H309" s="28">
        <v>0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74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75</v>
      </c>
      <c r="E310" s="27" t="s">
        <v>71</v>
      </c>
    </row>
    <row r="311" ht="39">
      <c r="A311" s="1" t="s">
        <v>76</v>
      </c>
      <c r="E311" s="33" t="s">
        <v>623</v>
      </c>
    </row>
    <row r="312" ht="50">
      <c r="A312" s="1" t="s">
        <v>78</v>
      </c>
      <c r="E312" s="27" t="s">
        <v>624</v>
      </c>
    </row>
    <row r="313">
      <c r="A313" s="1" t="s">
        <v>69</v>
      </c>
      <c r="B313" s="1">
        <v>101</v>
      </c>
      <c r="C313" s="26" t="s">
        <v>625</v>
      </c>
      <c r="D313" t="s">
        <v>71</v>
      </c>
      <c r="E313" s="27" t="s">
        <v>626</v>
      </c>
      <c r="F313" s="28" t="s">
        <v>146</v>
      </c>
      <c r="G313" s="29">
        <v>100</v>
      </c>
      <c r="H313" s="28">
        <v>0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627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75</v>
      </c>
      <c r="E314" s="27" t="s">
        <v>71</v>
      </c>
    </row>
    <row r="315" ht="52">
      <c r="A315" s="1" t="s">
        <v>76</v>
      </c>
      <c r="E315" s="33" t="s">
        <v>628</v>
      </c>
    </row>
    <row r="316" ht="87.5">
      <c r="A316" s="1" t="s">
        <v>78</v>
      </c>
      <c r="E316" s="27" t="s">
        <v>629</v>
      </c>
    </row>
    <row r="317" ht="13">
      <c r="A317" s="1" t="s">
        <v>66</v>
      </c>
      <c r="C317" s="22" t="s">
        <v>630</v>
      </c>
      <c r="E317" s="23" t="s">
        <v>631</v>
      </c>
      <c r="L317" s="24">
        <f>SUMIFS(L318:L337,A318:A337,"P")</f>
        <v>0</v>
      </c>
      <c r="M317" s="24">
        <f>SUMIFS(M318:M337,A318:A337,"P")</f>
        <v>0</v>
      </c>
      <c r="N317" s="25"/>
    </row>
    <row r="318">
      <c r="A318" s="1" t="s">
        <v>69</v>
      </c>
      <c r="B318" s="1">
        <v>71</v>
      </c>
      <c r="C318" s="26" t="s">
        <v>632</v>
      </c>
      <c r="D318" t="s">
        <v>71</v>
      </c>
      <c r="E318" s="27" t="s">
        <v>633</v>
      </c>
      <c r="F318" s="28" t="s">
        <v>190</v>
      </c>
      <c r="G318" s="29">
        <v>1.6299999999999999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74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75</v>
      </c>
      <c r="E319" s="27" t="s">
        <v>634</v>
      </c>
    </row>
    <row r="320" ht="39">
      <c r="A320" s="1" t="s">
        <v>76</v>
      </c>
      <c r="E320" s="33" t="s">
        <v>635</v>
      </c>
    </row>
    <row r="321" ht="250">
      <c r="A321" s="1" t="s">
        <v>78</v>
      </c>
      <c r="E321" s="27" t="s">
        <v>636</v>
      </c>
    </row>
    <row r="322">
      <c r="A322" s="1" t="s">
        <v>69</v>
      </c>
      <c r="B322" s="1">
        <v>72</v>
      </c>
      <c r="C322" s="26" t="s">
        <v>637</v>
      </c>
      <c r="D322" t="s">
        <v>71</v>
      </c>
      <c r="E322" s="27" t="s">
        <v>638</v>
      </c>
      <c r="F322" s="28" t="s">
        <v>190</v>
      </c>
      <c r="G322" s="29">
        <v>1.6000000000000001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74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75</v>
      </c>
      <c r="E323" s="27" t="s">
        <v>71</v>
      </c>
    </row>
    <row r="324" ht="39">
      <c r="A324" s="1" t="s">
        <v>76</v>
      </c>
      <c r="E324" s="33" t="s">
        <v>639</v>
      </c>
    </row>
    <row r="325" ht="250">
      <c r="A325" s="1" t="s">
        <v>78</v>
      </c>
      <c r="E325" s="27" t="s">
        <v>636</v>
      </c>
    </row>
    <row r="326">
      <c r="A326" s="1" t="s">
        <v>69</v>
      </c>
      <c r="B326" s="1">
        <v>73</v>
      </c>
      <c r="C326" s="26" t="s">
        <v>640</v>
      </c>
      <c r="D326" t="s">
        <v>71</v>
      </c>
      <c r="E326" s="27" t="s">
        <v>641</v>
      </c>
      <c r="F326" s="28" t="s">
        <v>190</v>
      </c>
      <c r="G326" s="29">
        <v>17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74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75</v>
      </c>
      <c r="E327" s="27" t="s">
        <v>71</v>
      </c>
    </row>
    <row r="328" ht="52">
      <c r="A328" s="1" t="s">
        <v>76</v>
      </c>
      <c r="E328" s="33" t="s">
        <v>642</v>
      </c>
    </row>
    <row r="329" ht="250">
      <c r="A329" s="1" t="s">
        <v>78</v>
      </c>
      <c r="E329" s="27" t="s">
        <v>636</v>
      </c>
    </row>
    <row r="330">
      <c r="A330" s="1" t="s">
        <v>69</v>
      </c>
      <c r="B330" s="1">
        <v>74</v>
      </c>
      <c r="C330" s="26" t="s">
        <v>643</v>
      </c>
      <c r="D330" t="s">
        <v>71</v>
      </c>
      <c r="E330" s="27" t="s">
        <v>644</v>
      </c>
      <c r="F330" s="28" t="s">
        <v>190</v>
      </c>
      <c r="G330" s="29">
        <v>168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74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75</v>
      </c>
      <c r="E331" s="27" t="s">
        <v>71</v>
      </c>
    </row>
    <row r="332" ht="39">
      <c r="A332" s="1" t="s">
        <v>76</v>
      </c>
      <c r="E332" s="33" t="s">
        <v>645</v>
      </c>
    </row>
    <row r="333" ht="175">
      <c r="A333" s="1" t="s">
        <v>78</v>
      </c>
      <c r="E333" s="27" t="s">
        <v>646</v>
      </c>
    </row>
    <row r="334">
      <c r="A334" s="1" t="s">
        <v>69</v>
      </c>
      <c r="B334" s="1">
        <v>75</v>
      </c>
      <c r="C334" s="26" t="s">
        <v>647</v>
      </c>
      <c r="D334" t="s">
        <v>71</v>
      </c>
      <c r="E334" s="27" t="s">
        <v>648</v>
      </c>
      <c r="F334" s="28" t="s">
        <v>201</v>
      </c>
      <c r="G334" s="29">
        <v>1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74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75</v>
      </c>
      <c r="E335" s="27" t="s">
        <v>71</v>
      </c>
    </row>
    <row r="336" ht="39">
      <c r="A336" s="1" t="s">
        <v>76</v>
      </c>
      <c r="E336" s="33" t="s">
        <v>649</v>
      </c>
    </row>
    <row r="337" ht="87.5">
      <c r="A337" s="1" t="s">
        <v>78</v>
      </c>
      <c r="E337" s="27" t="s">
        <v>650</v>
      </c>
    </row>
    <row r="338" ht="13">
      <c r="A338" s="1" t="s">
        <v>66</v>
      </c>
      <c r="C338" s="22" t="s">
        <v>260</v>
      </c>
      <c r="E338" s="23" t="s">
        <v>651</v>
      </c>
      <c r="L338" s="24">
        <f>SUMIFS(L339:L422,A339:A422,"P")</f>
        <v>0</v>
      </c>
      <c r="M338" s="24">
        <f>SUMIFS(M339:M422,A339:A422,"P")</f>
        <v>0</v>
      </c>
      <c r="N338" s="25"/>
    </row>
    <row r="339">
      <c r="A339" s="1" t="s">
        <v>69</v>
      </c>
      <c r="B339" s="1">
        <v>42</v>
      </c>
      <c r="C339" s="26" t="s">
        <v>652</v>
      </c>
      <c r="D339" t="s">
        <v>71</v>
      </c>
      <c r="E339" s="27" t="s">
        <v>653</v>
      </c>
      <c r="F339" s="28" t="s">
        <v>654</v>
      </c>
      <c r="G339" s="29">
        <v>6738</v>
      </c>
      <c r="H339" s="28">
        <v>0</v>
      </c>
      <c r="I339" s="30">
        <f>ROUND(G339*H339,P4)</f>
        <v>0</v>
      </c>
      <c r="L339" s="31">
        <v>0</v>
      </c>
      <c r="M339" s="24">
        <f>ROUND(G339*L339,P4)</f>
        <v>0</v>
      </c>
      <c r="N339" s="25" t="s">
        <v>74</v>
      </c>
      <c r="O339" s="32">
        <f>M339*AA339</f>
        <v>0</v>
      </c>
      <c r="P339" s="1">
        <v>3</v>
      </c>
      <c r="AA339" s="1">
        <f>IF(P339=1,$O$3,IF(P339=2,$O$4,$O$5))</f>
        <v>0</v>
      </c>
    </row>
    <row r="340">
      <c r="A340" s="1" t="s">
        <v>75</v>
      </c>
      <c r="E340" s="27" t="s">
        <v>71</v>
      </c>
    </row>
    <row r="341" ht="39">
      <c r="A341" s="1" t="s">
        <v>76</v>
      </c>
      <c r="E341" s="33" t="s">
        <v>655</v>
      </c>
    </row>
    <row r="342" ht="287.5">
      <c r="A342" s="1" t="s">
        <v>78</v>
      </c>
      <c r="E342" s="27" t="s">
        <v>529</v>
      </c>
    </row>
    <row r="343">
      <c r="A343" s="1" t="s">
        <v>69</v>
      </c>
      <c r="B343" s="1">
        <v>76</v>
      </c>
      <c r="C343" s="26" t="s">
        <v>656</v>
      </c>
      <c r="D343" t="s">
        <v>71</v>
      </c>
      <c r="E343" s="27" t="s">
        <v>657</v>
      </c>
      <c r="F343" s="28" t="s">
        <v>146</v>
      </c>
      <c r="G343" s="29">
        <v>17.899999999999999</v>
      </c>
      <c r="H343" s="28">
        <v>0</v>
      </c>
      <c r="I343" s="30">
        <f>ROUND(G343*H343,P4)</f>
        <v>0</v>
      </c>
      <c r="L343" s="31">
        <v>0</v>
      </c>
      <c r="M343" s="24">
        <f>ROUND(G343*L343,P4)</f>
        <v>0</v>
      </c>
      <c r="N343" s="25" t="s">
        <v>74</v>
      </c>
      <c r="O343" s="32">
        <f>M343*AA343</f>
        <v>0</v>
      </c>
      <c r="P343" s="1">
        <v>3</v>
      </c>
      <c r="AA343" s="1">
        <f>IF(P343=1,$O$3,IF(P343=2,$O$4,$O$5))</f>
        <v>0</v>
      </c>
    </row>
    <row r="344">
      <c r="A344" s="1" t="s">
        <v>75</v>
      </c>
      <c r="E344" s="27" t="s">
        <v>190</v>
      </c>
    </row>
    <row r="345" ht="65">
      <c r="A345" s="1" t="s">
        <v>76</v>
      </c>
      <c r="E345" s="33" t="s">
        <v>658</v>
      </c>
    </row>
    <row r="346" ht="75">
      <c r="A346" s="1" t="s">
        <v>78</v>
      </c>
      <c r="E346" s="27" t="s">
        <v>659</v>
      </c>
    </row>
    <row r="347" ht="25">
      <c r="A347" s="1" t="s">
        <v>69</v>
      </c>
      <c r="B347" s="1">
        <v>77</v>
      </c>
      <c r="C347" s="26" t="s">
        <v>660</v>
      </c>
      <c r="D347" t="s">
        <v>71</v>
      </c>
      <c r="E347" s="27" t="s">
        <v>661</v>
      </c>
      <c r="F347" s="28" t="s">
        <v>190</v>
      </c>
      <c r="G347" s="29">
        <v>40</v>
      </c>
      <c r="H347" s="28">
        <v>0</v>
      </c>
      <c r="I347" s="30">
        <f>ROUND(G347*H347,P4)</f>
        <v>0</v>
      </c>
      <c r="L347" s="31">
        <v>0</v>
      </c>
      <c r="M347" s="24">
        <f>ROUND(G347*L347,P4)</f>
        <v>0</v>
      </c>
      <c r="N347" s="25" t="s">
        <v>74</v>
      </c>
      <c r="O347" s="32">
        <f>M347*AA347</f>
        <v>0</v>
      </c>
      <c r="P347" s="1">
        <v>3</v>
      </c>
      <c r="AA347" s="1">
        <f>IF(P347=1,$O$3,IF(P347=2,$O$4,$O$5))</f>
        <v>0</v>
      </c>
    </row>
    <row r="348">
      <c r="A348" s="1" t="s">
        <v>75</v>
      </c>
      <c r="E348" s="27" t="s">
        <v>190</v>
      </c>
    </row>
    <row r="349" ht="39">
      <c r="A349" s="1" t="s">
        <v>76</v>
      </c>
      <c r="E349" s="33" t="s">
        <v>662</v>
      </c>
    </row>
    <row r="350" ht="75">
      <c r="A350" s="1" t="s">
        <v>78</v>
      </c>
      <c r="E350" s="27" t="s">
        <v>659</v>
      </c>
    </row>
    <row r="351">
      <c r="A351" s="1" t="s">
        <v>69</v>
      </c>
      <c r="B351" s="1">
        <v>78</v>
      </c>
      <c r="C351" s="26" t="s">
        <v>663</v>
      </c>
      <c r="D351" t="s">
        <v>71</v>
      </c>
      <c r="E351" s="27" t="s">
        <v>664</v>
      </c>
      <c r="F351" s="28" t="s">
        <v>190</v>
      </c>
      <c r="G351" s="29">
        <v>1090.3</v>
      </c>
      <c r="H351" s="28">
        <v>0</v>
      </c>
      <c r="I351" s="30">
        <f>ROUND(G351*H351,P4)</f>
        <v>0</v>
      </c>
      <c r="L351" s="31">
        <v>0</v>
      </c>
      <c r="M351" s="24">
        <f>ROUND(G351*L351,P4)</f>
        <v>0</v>
      </c>
      <c r="N351" s="25" t="s">
        <v>74</v>
      </c>
      <c r="O351" s="32">
        <f>M351*AA351</f>
        <v>0</v>
      </c>
      <c r="P351" s="1">
        <v>3</v>
      </c>
      <c r="AA351" s="1">
        <f>IF(P351=1,$O$3,IF(P351=2,$O$4,$O$5))</f>
        <v>0</v>
      </c>
    </row>
    <row r="352">
      <c r="A352" s="1" t="s">
        <v>75</v>
      </c>
      <c r="E352" s="27" t="s">
        <v>71</v>
      </c>
    </row>
    <row r="353" ht="78">
      <c r="A353" s="1" t="s">
        <v>76</v>
      </c>
      <c r="E353" s="33" t="s">
        <v>665</v>
      </c>
    </row>
    <row r="354" ht="25">
      <c r="A354" s="1" t="s">
        <v>78</v>
      </c>
      <c r="E354" s="27" t="s">
        <v>666</v>
      </c>
    </row>
    <row r="355">
      <c r="A355" s="1" t="s">
        <v>69</v>
      </c>
      <c r="B355" s="1">
        <v>79</v>
      </c>
      <c r="C355" s="26" t="s">
        <v>667</v>
      </c>
      <c r="D355" t="s">
        <v>71</v>
      </c>
      <c r="E355" s="27" t="s">
        <v>668</v>
      </c>
      <c r="F355" s="28" t="s">
        <v>190</v>
      </c>
      <c r="G355" s="29">
        <v>118.3</v>
      </c>
      <c r="H355" s="28">
        <v>0</v>
      </c>
      <c r="I355" s="30">
        <f>ROUND(G355*H355,P4)</f>
        <v>0</v>
      </c>
      <c r="L355" s="31">
        <v>0</v>
      </c>
      <c r="M355" s="24">
        <f>ROUND(G355*L355,P4)</f>
        <v>0</v>
      </c>
      <c r="N355" s="25" t="s">
        <v>74</v>
      </c>
      <c r="O355" s="32">
        <f>M355*AA355</f>
        <v>0</v>
      </c>
      <c r="P355" s="1">
        <v>3</v>
      </c>
      <c r="AA355" s="1">
        <f>IF(P355=1,$O$3,IF(P355=2,$O$4,$O$5))</f>
        <v>0</v>
      </c>
    </row>
    <row r="356">
      <c r="A356" s="1" t="s">
        <v>75</v>
      </c>
      <c r="E356" s="27" t="s">
        <v>71</v>
      </c>
    </row>
    <row r="357" ht="52">
      <c r="A357" s="1" t="s">
        <v>76</v>
      </c>
      <c r="E357" s="33" t="s">
        <v>669</v>
      </c>
    </row>
    <row r="358" ht="37.5">
      <c r="A358" s="1" t="s">
        <v>78</v>
      </c>
      <c r="E358" s="27" t="s">
        <v>670</v>
      </c>
    </row>
    <row r="359">
      <c r="A359" s="1" t="s">
        <v>69</v>
      </c>
      <c r="B359" s="1">
        <v>80</v>
      </c>
      <c r="C359" s="26" t="s">
        <v>671</v>
      </c>
      <c r="D359" t="s">
        <v>71</v>
      </c>
      <c r="E359" s="27" t="s">
        <v>672</v>
      </c>
      <c r="F359" s="28" t="s">
        <v>190</v>
      </c>
      <c r="G359" s="29">
        <v>6</v>
      </c>
      <c r="H359" s="28">
        <v>0</v>
      </c>
      <c r="I359" s="30">
        <f>ROUND(G359*H359,P4)</f>
        <v>0</v>
      </c>
      <c r="L359" s="31">
        <v>0</v>
      </c>
      <c r="M359" s="24">
        <f>ROUND(G359*L359,P4)</f>
        <v>0</v>
      </c>
      <c r="N359" s="25" t="s">
        <v>74</v>
      </c>
      <c r="O359" s="32">
        <f>M359*AA359</f>
        <v>0</v>
      </c>
      <c r="P359" s="1">
        <v>3</v>
      </c>
      <c r="AA359" s="1">
        <f>IF(P359=1,$O$3,IF(P359=2,$O$4,$O$5))</f>
        <v>0</v>
      </c>
    </row>
    <row r="360">
      <c r="A360" s="1" t="s">
        <v>75</v>
      </c>
      <c r="E360" s="27" t="s">
        <v>71</v>
      </c>
    </row>
    <row r="361" ht="52">
      <c r="A361" s="1" t="s">
        <v>76</v>
      </c>
      <c r="E361" s="33" t="s">
        <v>673</v>
      </c>
    </row>
    <row r="362" ht="287.5">
      <c r="A362" s="1" t="s">
        <v>78</v>
      </c>
      <c r="E362" s="27" t="s">
        <v>674</v>
      </c>
    </row>
    <row r="363">
      <c r="A363" s="1" t="s">
        <v>69</v>
      </c>
      <c r="B363" s="1">
        <v>81</v>
      </c>
      <c r="C363" s="26" t="s">
        <v>675</v>
      </c>
      <c r="D363" t="s">
        <v>71</v>
      </c>
      <c r="E363" s="27" t="s">
        <v>676</v>
      </c>
      <c r="F363" s="28" t="s">
        <v>190</v>
      </c>
      <c r="G363" s="29">
        <v>6</v>
      </c>
      <c r="H363" s="28">
        <v>0</v>
      </c>
      <c r="I363" s="30">
        <f>ROUND(G363*H363,P4)</f>
        <v>0</v>
      </c>
      <c r="L363" s="31">
        <v>0</v>
      </c>
      <c r="M363" s="24">
        <f>ROUND(G363*L363,P4)</f>
        <v>0</v>
      </c>
      <c r="N363" s="25" t="s">
        <v>74</v>
      </c>
      <c r="O363" s="32">
        <f>M363*AA363</f>
        <v>0</v>
      </c>
      <c r="P363" s="1">
        <v>3</v>
      </c>
      <c r="AA363" s="1">
        <f>IF(P363=1,$O$3,IF(P363=2,$O$4,$O$5))</f>
        <v>0</v>
      </c>
    </row>
    <row r="364">
      <c r="A364" s="1" t="s">
        <v>75</v>
      </c>
      <c r="E364" s="27" t="s">
        <v>71</v>
      </c>
    </row>
    <row r="365" ht="52">
      <c r="A365" s="1" t="s">
        <v>76</v>
      </c>
      <c r="E365" s="33" t="s">
        <v>677</v>
      </c>
    </row>
    <row r="366" ht="287.5">
      <c r="A366" s="1" t="s">
        <v>78</v>
      </c>
      <c r="E366" s="27" t="s">
        <v>674</v>
      </c>
    </row>
    <row r="367">
      <c r="A367" s="1" t="s">
        <v>69</v>
      </c>
      <c r="B367" s="1">
        <v>82</v>
      </c>
      <c r="C367" s="26" t="s">
        <v>678</v>
      </c>
      <c r="D367" t="s">
        <v>71</v>
      </c>
      <c r="E367" s="27" t="s">
        <v>679</v>
      </c>
      <c r="F367" s="28" t="s">
        <v>201</v>
      </c>
      <c r="G367" s="29">
        <v>1</v>
      </c>
      <c r="H367" s="28">
        <v>0</v>
      </c>
      <c r="I367" s="30">
        <f>ROUND(G367*H367,P4)</f>
        <v>0</v>
      </c>
      <c r="L367" s="31">
        <v>0</v>
      </c>
      <c r="M367" s="24">
        <f>ROUND(G367*L367,P4)</f>
        <v>0</v>
      </c>
      <c r="N367" s="25" t="s">
        <v>74</v>
      </c>
      <c r="O367" s="32">
        <f>M367*AA367</f>
        <v>0</v>
      </c>
      <c r="P367" s="1">
        <v>3</v>
      </c>
      <c r="AA367" s="1">
        <f>IF(P367=1,$O$3,IF(P367=2,$O$4,$O$5))</f>
        <v>0</v>
      </c>
    </row>
    <row r="368">
      <c r="A368" s="1" t="s">
        <v>75</v>
      </c>
      <c r="E368" s="27" t="s">
        <v>71</v>
      </c>
    </row>
    <row r="369" ht="26">
      <c r="A369" s="1" t="s">
        <v>76</v>
      </c>
      <c r="E369" s="33" t="s">
        <v>680</v>
      </c>
    </row>
    <row r="370" ht="125">
      <c r="A370" s="1" t="s">
        <v>78</v>
      </c>
      <c r="E370" s="27" t="s">
        <v>681</v>
      </c>
    </row>
    <row r="371">
      <c r="A371" s="1" t="s">
        <v>69</v>
      </c>
      <c r="B371" s="1">
        <v>83</v>
      </c>
      <c r="C371" s="26" t="s">
        <v>682</v>
      </c>
      <c r="D371" t="s">
        <v>71</v>
      </c>
      <c r="E371" s="27" t="s">
        <v>683</v>
      </c>
      <c r="F371" s="28" t="s">
        <v>201</v>
      </c>
      <c r="G371" s="29">
        <v>5</v>
      </c>
      <c r="H371" s="28">
        <v>0</v>
      </c>
      <c r="I371" s="30">
        <f>ROUND(G371*H371,P4)</f>
        <v>0</v>
      </c>
      <c r="L371" s="31">
        <v>0</v>
      </c>
      <c r="M371" s="24">
        <f>ROUND(G371*L371,P4)</f>
        <v>0</v>
      </c>
      <c r="N371" s="25" t="s">
        <v>74</v>
      </c>
      <c r="O371" s="32">
        <f>M371*AA371</f>
        <v>0</v>
      </c>
      <c r="P371" s="1">
        <v>3</v>
      </c>
      <c r="AA371" s="1">
        <f>IF(P371=1,$O$3,IF(P371=2,$O$4,$O$5))</f>
        <v>0</v>
      </c>
    </row>
    <row r="372">
      <c r="A372" s="1" t="s">
        <v>75</v>
      </c>
      <c r="E372" s="27" t="s">
        <v>71</v>
      </c>
    </row>
    <row r="373" ht="26">
      <c r="A373" s="1" t="s">
        <v>76</v>
      </c>
      <c r="E373" s="33" t="s">
        <v>684</v>
      </c>
    </row>
    <row r="374" ht="125">
      <c r="A374" s="1" t="s">
        <v>78</v>
      </c>
      <c r="E374" s="27" t="s">
        <v>681</v>
      </c>
    </row>
    <row r="375">
      <c r="A375" s="1" t="s">
        <v>69</v>
      </c>
      <c r="B375" s="1">
        <v>84</v>
      </c>
      <c r="C375" s="26" t="s">
        <v>685</v>
      </c>
      <c r="D375" t="s">
        <v>71</v>
      </c>
      <c r="E375" s="27" t="s">
        <v>686</v>
      </c>
      <c r="F375" s="28" t="s">
        <v>201</v>
      </c>
      <c r="G375" s="29">
        <v>2</v>
      </c>
      <c r="H375" s="28">
        <v>0</v>
      </c>
      <c r="I375" s="30">
        <f>ROUND(G375*H375,P4)</f>
        <v>0</v>
      </c>
      <c r="L375" s="31">
        <v>0</v>
      </c>
      <c r="M375" s="24">
        <f>ROUND(G375*L375,P4)</f>
        <v>0</v>
      </c>
      <c r="N375" s="25" t="s">
        <v>74</v>
      </c>
      <c r="O375" s="32">
        <f>M375*AA375</f>
        <v>0</v>
      </c>
      <c r="P375" s="1">
        <v>3</v>
      </c>
      <c r="AA375" s="1">
        <f>IF(P375=1,$O$3,IF(P375=2,$O$4,$O$5))</f>
        <v>0</v>
      </c>
    </row>
    <row r="376">
      <c r="A376" s="1" t="s">
        <v>75</v>
      </c>
      <c r="E376" s="27" t="s">
        <v>71</v>
      </c>
    </row>
    <row r="377" ht="26">
      <c r="A377" s="1" t="s">
        <v>76</v>
      </c>
      <c r="E377" s="33" t="s">
        <v>687</v>
      </c>
    </row>
    <row r="378" ht="125">
      <c r="A378" s="1" t="s">
        <v>78</v>
      </c>
      <c r="E378" s="27" t="s">
        <v>688</v>
      </c>
    </row>
    <row r="379" ht="25">
      <c r="A379" s="1" t="s">
        <v>69</v>
      </c>
      <c r="B379" s="1">
        <v>85</v>
      </c>
      <c r="C379" s="26" t="s">
        <v>689</v>
      </c>
      <c r="D379" t="s">
        <v>71</v>
      </c>
      <c r="E379" s="27" t="s">
        <v>690</v>
      </c>
      <c r="F379" s="28" t="s">
        <v>201</v>
      </c>
      <c r="G379" s="29">
        <v>12</v>
      </c>
      <c r="H379" s="28">
        <v>0</v>
      </c>
      <c r="I379" s="30">
        <f>ROUND(G379*H379,P4)</f>
        <v>0</v>
      </c>
      <c r="L379" s="31">
        <v>0</v>
      </c>
      <c r="M379" s="24">
        <f>ROUND(G379*L379,P4)</f>
        <v>0</v>
      </c>
      <c r="N379" s="25" t="s">
        <v>74</v>
      </c>
      <c r="O379" s="32">
        <f>M379*AA379</f>
        <v>0</v>
      </c>
      <c r="P379" s="1">
        <v>3</v>
      </c>
      <c r="AA379" s="1">
        <f>IF(P379=1,$O$3,IF(P379=2,$O$4,$O$5))</f>
        <v>0</v>
      </c>
    </row>
    <row r="380">
      <c r="A380" s="1" t="s">
        <v>75</v>
      </c>
      <c r="E380" s="27" t="s">
        <v>71</v>
      </c>
    </row>
    <row r="381" ht="26">
      <c r="A381" s="1" t="s">
        <v>76</v>
      </c>
      <c r="E381" s="33" t="s">
        <v>691</v>
      </c>
    </row>
    <row r="382" ht="62.5">
      <c r="A382" s="1" t="s">
        <v>78</v>
      </c>
      <c r="E382" s="27" t="s">
        <v>692</v>
      </c>
    </row>
    <row r="383">
      <c r="A383" s="1" t="s">
        <v>69</v>
      </c>
      <c r="B383" s="1">
        <v>86</v>
      </c>
      <c r="C383" s="26" t="s">
        <v>693</v>
      </c>
      <c r="D383" t="s">
        <v>71</v>
      </c>
      <c r="E383" s="27" t="s">
        <v>694</v>
      </c>
      <c r="F383" s="28" t="s">
        <v>115</v>
      </c>
      <c r="G383" s="29">
        <v>2</v>
      </c>
      <c r="H383" s="28">
        <v>0</v>
      </c>
      <c r="I383" s="30">
        <f>ROUND(G383*H383,P4)</f>
        <v>0</v>
      </c>
      <c r="L383" s="31">
        <v>0</v>
      </c>
      <c r="M383" s="24">
        <f>ROUND(G383*L383,P4)</f>
        <v>0</v>
      </c>
      <c r="N383" s="25" t="s">
        <v>74</v>
      </c>
      <c r="O383" s="32">
        <f>M383*AA383</f>
        <v>0</v>
      </c>
      <c r="P383" s="1">
        <v>3</v>
      </c>
      <c r="AA383" s="1">
        <f>IF(P383=1,$O$3,IF(P383=2,$O$4,$O$5))</f>
        <v>0</v>
      </c>
    </row>
    <row r="384">
      <c r="A384" s="1" t="s">
        <v>75</v>
      </c>
      <c r="E384" s="27" t="s">
        <v>71</v>
      </c>
    </row>
    <row r="385" ht="26">
      <c r="A385" s="1" t="s">
        <v>76</v>
      </c>
      <c r="E385" s="33" t="s">
        <v>695</v>
      </c>
    </row>
    <row r="386" ht="350">
      <c r="A386" s="1" t="s">
        <v>78</v>
      </c>
      <c r="E386" s="27" t="s">
        <v>500</v>
      </c>
    </row>
    <row r="387">
      <c r="A387" s="1" t="s">
        <v>69</v>
      </c>
      <c r="B387" s="1">
        <v>87</v>
      </c>
      <c r="C387" s="26" t="s">
        <v>696</v>
      </c>
      <c r="D387" t="s">
        <v>71</v>
      </c>
      <c r="E387" s="27" t="s">
        <v>697</v>
      </c>
      <c r="F387" s="28" t="s">
        <v>654</v>
      </c>
      <c r="G387" s="29">
        <v>148.57400000000001</v>
      </c>
      <c r="H387" s="28">
        <v>0</v>
      </c>
      <c r="I387" s="30">
        <f>ROUND(G387*H387,P4)</f>
        <v>0</v>
      </c>
      <c r="L387" s="31">
        <v>0</v>
      </c>
      <c r="M387" s="24">
        <f>ROUND(G387*L387,P4)</f>
        <v>0</v>
      </c>
      <c r="N387" s="25" t="s">
        <v>74</v>
      </c>
      <c r="O387" s="32">
        <f>M387*AA387</f>
        <v>0</v>
      </c>
      <c r="P387" s="1">
        <v>3</v>
      </c>
      <c r="AA387" s="1">
        <f>IF(P387=1,$O$3,IF(P387=2,$O$4,$O$5))</f>
        <v>0</v>
      </c>
    </row>
    <row r="388">
      <c r="A388" s="1" t="s">
        <v>75</v>
      </c>
      <c r="E388" s="27" t="s">
        <v>71</v>
      </c>
    </row>
    <row r="389" ht="39">
      <c r="A389" s="1" t="s">
        <v>76</v>
      </c>
      <c r="E389" s="33" t="s">
        <v>698</v>
      </c>
    </row>
    <row r="390" ht="409.5">
      <c r="A390" s="1" t="s">
        <v>78</v>
      </c>
      <c r="E390" s="27" t="s">
        <v>699</v>
      </c>
    </row>
    <row r="391">
      <c r="A391" s="1" t="s">
        <v>69</v>
      </c>
      <c r="B391" s="1">
        <v>88</v>
      </c>
      <c r="C391" s="26" t="s">
        <v>700</v>
      </c>
      <c r="D391" t="s">
        <v>71</v>
      </c>
      <c r="E391" s="27" t="s">
        <v>701</v>
      </c>
      <c r="F391" s="28" t="s">
        <v>654</v>
      </c>
      <c r="G391" s="29">
        <v>615</v>
      </c>
      <c r="H391" s="28">
        <v>0</v>
      </c>
      <c r="I391" s="30">
        <f>ROUND(G391*H391,P4)</f>
        <v>0</v>
      </c>
      <c r="L391" s="31">
        <v>0</v>
      </c>
      <c r="M391" s="24">
        <f>ROUND(G391*L391,P4)</f>
        <v>0</v>
      </c>
      <c r="N391" s="25" t="s">
        <v>74</v>
      </c>
      <c r="O391" s="32">
        <f>M391*AA391</f>
        <v>0</v>
      </c>
      <c r="P391" s="1">
        <v>3</v>
      </c>
      <c r="AA391" s="1">
        <f>IF(P391=1,$O$3,IF(P391=2,$O$4,$O$5))</f>
        <v>0</v>
      </c>
    </row>
    <row r="392">
      <c r="A392" s="1" t="s">
        <v>75</v>
      </c>
      <c r="E392" s="27" t="s">
        <v>71</v>
      </c>
    </row>
    <row r="393" ht="65">
      <c r="A393" s="1" t="s">
        <v>76</v>
      </c>
      <c r="E393" s="33" t="s">
        <v>702</v>
      </c>
    </row>
    <row r="394" ht="350">
      <c r="A394" s="1" t="s">
        <v>78</v>
      </c>
      <c r="E394" s="27" t="s">
        <v>703</v>
      </c>
    </row>
    <row r="395">
      <c r="A395" s="1" t="s">
        <v>69</v>
      </c>
      <c r="B395" s="1">
        <v>89</v>
      </c>
      <c r="C395" s="26" t="s">
        <v>704</v>
      </c>
      <c r="D395" t="s">
        <v>71</v>
      </c>
      <c r="E395" s="27" t="s">
        <v>705</v>
      </c>
      <c r="F395" s="28" t="s">
        <v>146</v>
      </c>
      <c r="G395" s="29">
        <v>118</v>
      </c>
      <c r="H395" s="28">
        <v>0</v>
      </c>
      <c r="I395" s="30">
        <f>ROUND(G395*H395,P4)</f>
        <v>0</v>
      </c>
      <c r="L395" s="31">
        <v>0</v>
      </c>
      <c r="M395" s="24">
        <f>ROUND(G395*L395,P4)</f>
        <v>0</v>
      </c>
      <c r="N395" s="25" t="s">
        <v>74</v>
      </c>
      <c r="O395" s="32">
        <f>M395*AA395</f>
        <v>0</v>
      </c>
      <c r="P395" s="1">
        <v>3</v>
      </c>
      <c r="AA395" s="1">
        <f>IF(P395=1,$O$3,IF(P395=2,$O$4,$O$5))</f>
        <v>0</v>
      </c>
    </row>
    <row r="396">
      <c r="A396" s="1" t="s">
        <v>75</v>
      </c>
      <c r="E396" s="27" t="s">
        <v>71</v>
      </c>
    </row>
    <row r="397" ht="39">
      <c r="A397" s="1" t="s">
        <v>76</v>
      </c>
      <c r="E397" s="33" t="s">
        <v>706</v>
      </c>
    </row>
    <row r="398">
      <c r="A398" s="1" t="s">
        <v>78</v>
      </c>
      <c r="E398" s="27" t="s">
        <v>707</v>
      </c>
    </row>
    <row r="399">
      <c r="A399" s="1" t="s">
        <v>69</v>
      </c>
      <c r="B399" s="1">
        <v>90</v>
      </c>
      <c r="C399" s="26" t="s">
        <v>708</v>
      </c>
      <c r="D399" t="s">
        <v>71</v>
      </c>
      <c r="E399" s="27" t="s">
        <v>709</v>
      </c>
      <c r="F399" s="28" t="s">
        <v>146</v>
      </c>
      <c r="G399" s="29">
        <v>118</v>
      </c>
      <c r="H399" s="28">
        <v>0</v>
      </c>
      <c r="I399" s="30">
        <f>ROUND(G399*H399,P4)</f>
        <v>0</v>
      </c>
      <c r="L399" s="31">
        <v>0</v>
      </c>
      <c r="M399" s="24">
        <f>ROUND(G399*L399,P4)</f>
        <v>0</v>
      </c>
      <c r="N399" s="25" t="s">
        <v>74</v>
      </c>
      <c r="O399" s="32">
        <f>M399*AA399</f>
        <v>0</v>
      </c>
      <c r="P399" s="1">
        <v>3</v>
      </c>
      <c r="AA399" s="1">
        <f>IF(P399=1,$O$3,IF(P399=2,$O$4,$O$5))</f>
        <v>0</v>
      </c>
    </row>
    <row r="400">
      <c r="A400" s="1" t="s">
        <v>75</v>
      </c>
      <c r="E400" s="27" t="s">
        <v>71</v>
      </c>
    </row>
    <row r="401" ht="39">
      <c r="A401" s="1" t="s">
        <v>76</v>
      </c>
      <c r="E401" s="33" t="s">
        <v>706</v>
      </c>
    </row>
    <row r="402">
      <c r="A402" s="1" t="s">
        <v>78</v>
      </c>
      <c r="E402" s="27" t="s">
        <v>707</v>
      </c>
    </row>
    <row r="403">
      <c r="A403" s="1" t="s">
        <v>69</v>
      </c>
      <c r="B403" s="1">
        <v>91</v>
      </c>
      <c r="C403" s="26" t="s">
        <v>710</v>
      </c>
      <c r="D403" t="s">
        <v>71</v>
      </c>
      <c r="E403" s="27" t="s">
        <v>711</v>
      </c>
      <c r="F403" s="28" t="s">
        <v>712</v>
      </c>
      <c r="G403" s="29">
        <v>1048.3199999999999</v>
      </c>
      <c r="H403" s="28">
        <v>0</v>
      </c>
      <c r="I403" s="30">
        <f>ROUND(G403*H403,P4)</f>
        <v>0</v>
      </c>
      <c r="L403" s="31">
        <v>0</v>
      </c>
      <c r="M403" s="24">
        <f>ROUND(G403*L403,P4)</f>
        <v>0</v>
      </c>
      <c r="N403" s="25" t="s">
        <v>74</v>
      </c>
      <c r="O403" s="32">
        <f>M403*AA403</f>
        <v>0</v>
      </c>
      <c r="P403" s="1">
        <v>3</v>
      </c>
      <c r="AA403" s="1">
        <f>IF(P403=1,$O$3,IF(P403=2,$O$4,$O$5))</f>
        <v>0</v>
      </c>
    </row>
    <row r="404">
      <c r="A404" s="1" t="s">
        <v>75</v>
      </c>
      <c r="E404" s="27" t="s">
        <v>713</v>
      </c>
    </row>
    <row r="405" ht="39">
      <c r="A405" s="1" t="s">
        <v>76</v>
      </c>
      <c r="E405" s="33" t="s">
        <v>714</v>
      </c>
    </row>
    <row r="406" ht="50">
      <c r="A406" s="1" t="s">
        <v>78</v>
      </c>
      <c r="E406" s="27" t="s">
        <v>715</v>
      </c>
    </row>
    <row r="407">
      <c r="A407" s="1" t="s">
        <v>69</v>
      </c>
      <c r="B407" s="1">
        <v>92</v>
      </c>
      <c r="C407" s="26" t="s">
        <v>716</v>
      </c>
      <c r="D407" t="s">
        <v>71</v>
      </c>
      <c r="E407" s="27" t="s">
        <v>717</v>
      </c>
      <c r="F407" s="28" t="s">
        <v>115</v>
      </c>
      <c r="G407" s="29">
        <v>290.16500000000002</v>
      </c>
      <c r="H407" s="28">
        <v>0</v>
      </c>
      <c r="I407" s="30">
        <f>ROUND(G407*H407,P4)</f>
        <v>0</v>
      </c>
      <c r="L407" s="31">
        <v>0</v>
      </c>
      <c r="M407" s="24">
        <f>ROUND(G407*L407,P4)</f>
        <v>0</v>
      </c>
      <c r="N407" s="25" t="s">
        <v>74</v>
      </c>
      <c r="O407" s="32">
        <f>M407*AA407</f>
        <v>0</v>
      </c>
      <c r="P407" s="1">
        <v>3</v>
      </c>
      <c r="AA407" s="1">
        <f>IF(P407=1,$O$3,IF(P407=2,$O$4,$O$5))</f>
        <v>0</v>
      </c>
    </row>
    <row r="408">
      <c r="A408" s="1" t="s">
        <v>75</v>
      </c>
      <c r="E408" s="27" t="s">
        <v>71</v>
      </c>
    </row>
    <row r="409" ht="65">
      <c r="A409" s="1" t="s">
        <v>76</v>
      </c>
      <c r="E409" s="33" t="s">
        <v>718</v>
      </c>
    </row>
    <row r="410" ht="100">
      <c r="A410" s="1" t="s">
        <v>78</v>
      </c>
      <c r="E410" s="27" t="s">
        <v>719</v>
      </c>
    </row>
    <row r="411">
      <c r="A411" s="1" t="s">
        <v>69</v>
      </c>
      <c r="B411" s="1">
        <v>93</v>
      </c>
      <c r="C411" s="26" t="s">
        <v>720</v>
      </c>
      <c r="D411" t="s">
        <v>71</v>
      </c>
      <c r="E411" s="27" t="s">
        <v>721</v>
      </c>
      <c r="F411" s="28" t="s">
        <v>73</v>
      </c>
      <c r="G411" s="29">
        <v>236</v>
      </c>
      <c r="H411" s="28">
        <v>0</v>
      </c>
      <c r="I411" s="30">
        <f>ROUND(G411*H411,P4)</f>
        <v>0</v>
      </c>
      <c r="L411" s="31">
        <v>0</v>
      </c>
      <c r="M411" s="24">
        <f>ROUND(G411*L411,P4)</f>
        <v>0</v>
      </c>
      <c r="N411" s="25" t="s">
        <v>74</v>
      </c>
      <c r="O411" s="32">
        <f>M411*AA411</f>
        <v>0</v>
      </c>
      <c r="P411" s="1">
        <v>3</v>
      </c>
      <c r="AA411" s="1">
        <f>IF(P411=1,$O$3,IF(P411=2,$O$4,$O$5))</f>
        <v>0</v>
      </c>
    </row>
    <row r="412">
      <c r="A412" s="1" t="s">
        <v>75</v>
      </c>
      <c r="E412" s="27" t="s">
        <v>71</v>
      </c>
    </row>
    <row r="413" ht="39">
      <c r="A413" s="1" t="s">
        <v>76</v>
      </c>
      <c r="E413" s="33" t="s">
        <v>722</v>
      </c>
    </row>
    <row r="414" ht="100">
      <c r="A414" s="1" t="s">
        <v>78</v>
      </c>
      <c r="E414" s="27" t="s">
        <v>723</v>
      </c>
    </row>
    <row r="415">
      <c r="A415" s="1" t="s">
        <v>69</v>
      </c>
      <c r="B415" s="1">
        <v>94</v>
      </c>
      <c r="C415" s="26" t="s">
        <v>724</v>
      </c>
      <c r="D415" t="s">
        <v>71</v>
      </c>
      <c r="E415" s="27" t="s">
        <v>725</v>
      </c>
      <c r="F415" s="28" t="s">
        <v>115</v>
      </c>
      <c r="G415" s="29">
        <v>0.90000000000000002</v>
      </c>
      <c r="H415" s="28">
        <v>0</v>
      </c>
      <c r="I415" s="30">
        <f>ROUND(G415*H415,P4)</f>
        <v>0</v>
      </c>
      <c r="L415" s="31">
        <v>0</v>
      </c>
      <c r="M415" s="24">
        <f>ROUND(G415*L415,P4)</f>
        <v>0</v>
      </c>
      <c r="N415" s="25" t="s">
        <v>74</v>
      </c>
      <c r="O415" s="32">
        <f>M415*AA415</f>
        <v>0</v>
      </c>
      <c r="P415" s="1">
        <v>3</v>
      </c>
      <c r="AA415" s="1">
        <f>IF(P415=1,$O$3,IF(P415=2,$O$4,$O$5))</f>
        <v>0</v>
      </c>
    </row>
    <row r="416">
      <c r="A416" s="1" t="s">
        <v>75</v>
      </c>
      <c r="E416" s="27" t="s">
        <v>71</v>
      </c>
    </row>
    <row r="417" ht="26">
      <c r="A417" s="1" t="s">
        <v>76</v>
      </c>
      <c r="E417" s="33" t="s">
        <v>726</v>
      </c>
    </row>
    <row r="418" ht="75">
      <c r="A418" s="1" t="s">
        <v>78</v>
      </c>
      <c r="E418" s="27" t="s">
        <v>727</v>
      </c>
    </row>
    <row r="419">
      <c r="A419" s="1" t="s">
        <v>69</v>
      </c>
      <c r="B419" s="1">
        <v>95</v>
      </c>
      <c r="C419" s="26" t="s">
        <v>728</v>
      </c>
      <c r="D419" t="s">
        <v>71</v>
      </c>
      <c r="E419" s="27" t="s">
        <v>729</v>
      </c>
      <c r="F419" s="28" t="s">
        <v>201</v>
      </c>
      <c r="G419" s="29">
        <v>17</v>
      </c>
      <c r="H419" s="28">
        <v>0</v>
      </c>
      <c r="I419" s="30">
        <f>ROUND(G419*H419,P4)</f>
        <v>0</v>
      </c>
      <c r="L419" s="31">
        <v>0</v>
      </c>
      <c r="M419" s="24">
        <f>ROUND(G419*L419,P4)</f>
        <v>0</v>
      </c>
      <c r="N419" s="25" t="s">
        <v>74</v>
      </c>
      <c r="O419" s="32">
        <f>M419*AA419</f>
        <v>0</v>
      </c>
      <c r="P419" s="1">
        <v>3</v>
      </c>
      <c r="AA419" s="1">
        <f>IF(P419=1,$O$3,IF(P419=2,$O$4,$O$5))</f>
        <v>0</v>
      </c>
    </row>
    <row r="420">
      <c r="A420" s="1" t="s">
        <v>75</v>
      </c>
      <c r="E420" s="27" t="s">
        <v>71</v>
      </c>
    </row>
    <row r="421" ht="26">
      <c r="A421" s="1" t="s">
        <v>76</v>
      </c>
      <c r="E421" s="33" t="s">
        <v>730</v>
      </c>
    </row>
    <row r="422" ht="75">
      <c r="A422" s="1" t="s">
        <v>78</v>
      </c>
      <c r="E422" s="27" t="s">
        <v>731</v>
      </c>
    </row>
  </sheetData>
  <sheetProtection sheet="1" objects="1" scenarios="1" spinCount="100000" saltValue="HQNUUbnWOoyPU8TNEp1NlwLqxjtyKzMjv1bGkIL6pF1AbW1y0rET0e68C/iccLZ91CULxQ8K7mxdxXC88sU5dg==" hashValue="8zaW02x7rW5M6zcdgWMr+sadnfOyRgzQCRieDf1pcx+l0iPxNeGI3IjlkQXbFcW0fD6SVPzXKlSgJ3Y+Xl7Xjg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18</v>
      </c>
      <c r="M3" s="20">
        <f>Rekapitulace!C13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18</v>
      </c>
      <c r="D4" s="1"/>
      <c r="E4" s="17" t="s">
        <v>19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COUNTIFS(L8:L58,"=0",A8:A58,"P")+COUNTIFS(L8:L58,"",A8:A58,"P")+SUM(Q8:Q58)</f>
        <v>0</v>
      </c>
    </row>
    <row r="8" ht="13">
      <c r="A8" s="1" t="s">
        <v>64</v>
      </c>
      <c r="C8" s="22" t="s">
        <v>732</v>
      </c>
      <c r="E8" s="23" t="s">
        <v>23</v>
      </c>
      <c r="L8" s="24">
        <f>L9+L18+L31+L44+L49</f>
        <v>0</v>
      </c>
      <c r="M8" s="24">
        <f>M9+M18+M31+M44+M49</f>
        <v>0</v>
      </c>
      <c r="N8" s="25"/>
    </row>
    <row r="9" ht="13">
      <c r="A9" s="1" t="s">
        <v>66</v>
      </c>
      <c r="C9" s="22" t="s">
        <v>160</v>
      </c>
      <c r="E9" s="23" t="s">
        <v>411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733</v>
      </c>
      <c r="D10" t="s">
        <v>71</v>
      </c>
      <c r="E10" s="27" t="s">
        <v>734</v>
      </c>
      <c r="F10" s="28" t="s">
        <v>190</v>
      </c>
      <c r="G10" s="29">
        <v>3.2000000000000002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449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75</v>
      </c>
      <c r="E11" s="27" t="s">
        <v>71</v>
      </c>
    </row>
    <row r="12" ht="39">
      <c r="A12" s="1" t="s">
        <v>76</v>
      </c>
      <c r="E12" s="33" t="s">
        <v>735</v>
      </c>
    </row>
    <row r="13" ht="87.5">
      <c r="A13" s="1" t="s">
        <v>78</v>
      </c>
      <c r="E13" s="27" t="s">
        <v>451</v>
      </c>
    </row>
    <row r="14">
      <c r="A14" s="1" t="s">
        <v>69</v>
      </c>
      <c r="B14" s="1">
        <v>2</v>
      </c>
      <c r="C14" s="26" t="s">
        <v>736</v>
      </c>
      <c r="D14" t="s">
        <v>71</v>
      </c>
      <c r="E14" s="27" t="s">
        <v>737</v>
      </c>
      <c r="F14" s="28" t="s">
        <v>190</v>
      </c>
      <c r="G14" s="29">
        <v>3.2000000000000002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74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75</v>
      </c>
      <c r="E15" s="27" t="s">
        <v>71</v>
      </c>
    </row>
    <row r="16" ht="39">
      <c r="A16" s="1" t="s">
        <v>76</v>
      </c>
      <c r="E16" s="33" t="s">
        <v>738</v>
      </c>
    </row>
    <row r="17" ht="50">
      <c r="A17" s="1" t="s">
        <v>78</v>
      </c>
      <c r="E17" s="27" t="s">
        <v>739</v>
      </c>
    </row>
    <row r="18" ht="13">
      <c r="A18" s="1" t="s">
        <v>66</v>
      </c>
      <c r="C18" s="22" t="s">
        <v>479</v>
      </c>
      <c r="E18" s="23" t="s">
        <v>480</v>
      </c>
      <c r="L18" s="24">
        <f>SUMIFS(L19:L30,A19:A30,"P")</f>
        <v>0</v>
      </c>
      <c r="M18" s="24">
        <f>SUMIFS(M19:M30,A19:A30,"P")</f>
        <v>0</v>
      </c>
      <c r="N18" s="25"/>
    </row>
    <row r="19">
      <c r="A19" s="1" t="s">
        <v>69</v>
      </c>
      <c r="B19" s="1">
        <v>3</v>
      </c>
      <c r="C19" s="26" t="s">
        <v>740</v>
      </c>
      <c r="D19" t="s">
        <v>71</v>
      </c>
      <c r="E19" s="27" t="s">
        <v>741</v>
      </c>
      <c r="F19" s="28" t="s">
        <v>115</v>
      </c>
      <c r="G19" s="29">
        <v>4.0300000000000002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74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75</v>
      </c>
      <c r="E20" s="27" t="s">
        <v>742</v>
      </c>
    </row>
    <row r="21" ht="26">
      <c r="A21" s="1" t="s">
        <v>76</v>
      </c>
      <c r="E21" s="33" t="s">
        <v>743</v>
      </c>
    </row>
    <row r="22" ht="262.5">
      <c r="A22" s="1" t="s">
        <v>78</v>
      </c>
      <c r="E22" s="27" t="s">
        <v>744</v>
      </c>
    </row>
    <row r="23">
      <c r="A23" s="1" t="s">
        <v>69</v>
      </c>
      <c r="B23" s="1">
        <v>4</v>
      </c>
      <c r="C23" s="26" t="s">
        <v>501</v>
      </c>
      <c r="D23" t="s">
        <v>71</v>
      </c>
      <c r="E23" s="27" t="s">
        <v>502</v>
      </c>
      <c r="F23" s="28" t="s">
        <v>73</v>
      </c>
      <c r="G23" s="29">
        <v>0.63700000000000001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74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75</v>
      </c>
      <c r="E24" s="27" t="s">
        <v>71</v>
      </c>
    </row>
    <row r="25" ht="26">
      <c r="A25" s="1" t="s">
        <v>76</v>
      </c>
      <c r="E25" s="33" t="s">
        <v>745</v>
      </c>
    </row>
    <row r="26" ht="287.5">
      <c r="A26" s="1" t="s">
        <v>78</v>
      </c>
      <c r="E26" s="27" t="s">
        <v>746</v>
      </c>
    </row>
    <row r="27">
      <c r="A27" s="1" t="s">
        <v>69</v>
      </c>
      <c r="B27" s="1">
        <v>5</v>
      </c>
      <c r="C27" s="26" t="s">
        <v>652</v>
      </c>
      <c r="D27" t="s">
        <v>71</v>
      </c>
      <c r="E27" s="27" t="s">
        <v>653</v>
      </c>
      <c r="F27" s="28" t="s">
        <v>654</v>
      </c>
      <c r="G27" s="29">
        <v>7068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74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75</v>
      </c>
      <c r="E28" s="27" t="s">
        <v>71</v>
      </c>
    </row>
    <row r="29" ht="39">
      <c r="A29" s="1" t="s">
        <v>76</v>
      </c>
      <c r="E29" s="33" t="s">
        <v>747</v>
      </c>
    </row>
    <row r="30" ht="325">
      <c r="A30" s="1" t="s">
        <v>78</v>
      </c>
      <c r="E30" s="27" t="s">
        <v>748</v>
      </c>
    </row>
    <row r="31" ht="13">
      <c r="A31" s="1" t="s">
        <v>66</v>
      </c>
      <c r="C31" s="22" t="s">
        <v>165</v>
      </c>
      <c r="E31" s="23" t="s">
        <v>166</v>
      </c>
      <c r="L31" s="24">
        <f>SUMIFS(L32:L43,A32:A43,"P")</f>
        <v>0</v>
      </c>
      <c r="M31" s="24">
        <f>SUMIFS(M32:M43,A32:A43,"P")</f>
        <v>0</v>
      </c>
      <c r="N31" s="25"/>
    </row>
    <row r="32">
      <c r="A32" s="1" t="s">
        <v>69</v>
      </c>
      <c r="B32" s="1">
        <v>6</v>
      </c>
      <c r="C32" s="26" t="s">
        <v>749</v>
      </c>
      <c r="D32" t="s">
        <v>71</v>
      </c>
      <c r="E32" s="27" t="s">
        <v>750</v>
      </c>
      <c r="F32" s="28" t="s">
        <v>190</v>
      </c>
      <c r="G32" s="29">
        <v>103.809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74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75</v>
      </c>
      <c r="E33" s="27" t="s">
        <v>713</v>
      </c>
    </row>
    <row r="34" ht="39">
      <c r="A34" s="1" t="s">
        <v>76</v>
      </c>
      <c r="E34" s="33" t="s">
        <v>751</v>
      </c>
    </row>
    <row r="35" ht="225">
      <c r="A35" s="1" t="s">
        <v>78</v>
      </c>
      <c r="E35" s="27" t="s">
        <v>752</v>
      </c>
    </row>
    <row r="36">
      <c r="A36" s="1" t="s">
        <v>69</v>
      </c>
      <c r="B36" s="1">
        <v>7</v>
      </c>
      <c r="C36" s="26" t="s">
        <v>753</v>
      </c>
      <c r="D36" t="s">
        <v>71</v>
      </c>
      <c r="E36" s="27" t="s">
        <v>754</v>
      </c>
      <c r="F36" s="28" t="s">
        <v>73</v>
      </c>
      <c r="G36" s="29">
        <v>5.1639999999999997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449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75</v>
      </c>
      <c r="E37" s="27" t="s">
        <v>71</v>
      </c>
    </row>
    <row r="38" ht="52">
      <c r="A38" s="1" t="s">
        <v>76</v>
      </c>
      <c r="E38" s="33" t="s">
        <v>755</v>
      </c>
    </row>
    <row r="39" ht="325">
      <c r="A39" s="1" t="s">
        <v>78</v>
      </c>
      <c r="E39" s="27" t="s">
        <v>525</v>
      </c>
    </row>
    <row r="40">
      <c r="A40" s="1" t="s">
        <v>69</v>
      </c>
      <c r="B40" s="1">
        <v>8</v>
      </c>
      <c r="C40" s="26" t="s">
        <v>526</v>
      </c>
      <c r="D40" t="s">
        <v>71</v>
      </c>
      <c r="E40" s="27" t="s">
        <v>527</v>
      </c>
      <c r="F40" s="28" t="s">
        <v>73</v>
      </c>
      <c r="G40" s="29">
        <v>7.6130000000000004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74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75</v>
      </c>
      <c r="E41" s="27" t="s">
        <v>71</v>
      </c>
    </row>
    <row r="42" ht="39">
      <c r="A42" s="1" t="s">
        <v>76</v>
      </c>
      <c r="E42" s="33" t="s">
        <v>756</v>
      </c>
    </row>
    <row r="43" ht="325">
      <c r="A43" s="1" t="s">
        <v>78</v>
      </c>
      <c r="E43" s="27" t="s">
        <v>525</v>
      </c>
    </row>
    <row r="44" ht="13">
      <c r="A44" s="1" t="s">
        <v>66</v>
      </c>
      <c r="C44" s="22" t="s">
        <v>593</v>
      </c>
      <c r="E44" s="23" t="s">
        <v>594</v>
      </c>
      <c r="L44" s="24">
        <f>SUMIFS(L45:L48,A45:A48,"P")</f>
        <v>0</v>
      </c>
      <c r="M44" s="24">
        <f>SUMIFS(M45:M48,A45:A48,"P")</f>
        <v>0</v>
      </c>
      <c r="N44" s="25"/>
    </row>
    <row r="45">
      <c r="A45" s="1" t="s">
        <v>69</v>
      </c>
      <c r="B45" s="1">
        <v>9</v>
      </c>
      <c r="C45" s="26" t="s">
        <v>757</v>
      </c>
      <c r="D45" t="s">
        <v>71</v>
      </c>
      <c r="E45" s="27" t="s">
        <v>758</v>
      </c>
      <c r="F45" s="28" t="s">
        <v>146</v>
      </c>
      <c r="G45" s="29">
        <v>262</v>
      </c>
      <c r="H45" s="28">
        <v>0</v>
      </c>
      <c r="I45" s="30">
        <f>ROUND(G45*H45,P4)</f>
        <v>0</v>
      </c>
      <c r="L45" s="31">
        <v>0</v>
      </c>
      <c r="M45" s="24">
        <f>ROUND(G45*L45,P4)</f>
        <v>0</v>
      </c>
      <c r="N45" s="25" t="s">
        <v>74</v>
      </c>
      <c r="O45" s="32">
        <f>M45*AA45</f>
        <v>0</v>
      </c>
      <c r="P45" s="1">
        <v>3</v>
      </c>
      <c r="AA45" s="1">
        <f>IF(P45=1,$O$3,IF(P45=2,$O$4,$O$5))</f>
        <v>0</v>
      </c>
    </row>
    <row r="46">
      <c r="A46" s="1" t="s">
        <v>75</v>
      </c>
      <c r="E46" s="27" t="s">
        <v>759</v>
      </c>
    </row>
    <row r="47" ht="39">
      <c r="A47" s="1" t="s">
        <v>76</v>
      </c>
      <c r="E47" s="33" t="s">
        <v>760</v>
      </c>
    </row>
    <row r="48" ht="100">
      <c r="A48" s="1" t="s">
        <v>78</v>
      </c>
      <c r="E48" s="27" t="s">
        <v>761</v>
      </c>
    </row>
    <row r="49" ht="13">
      <c r="A49" s="1" t="s">
        <v>66</v>
      </c>
      <c r="C49" s="22" t="s">
        <v>260</v>
      </c>
      <c r="E49" s="23" t="s">
        <v>651</v>
      </c>
      <c r="L49" s="24">
        <f>SUMIFS(L50:L57,A50:A57,"P")</f>
        <v>0</v>
      </c>
      <c r="M49" s="24">
        <f>SUMIFS(M50:M57,A50:A57,"P")</f>
        <v>0</v>
      </c>
      <c r="N49" s="25"/>
    </row>
    <row r="50">
      <c r="A50" s="1" t="s">
        <v>69</v>
      </c>
      <c r="B50" s="1">
        <v>10</v>
      </c>
      <c r="C50" s="26" t="s">
        <v>762</v>
      </c>
      <c r="D50" t="s">
        <v>71</v>
      </c>
      <c r="E50" s="27" t="s">
        <v>763</v>
      </c>
      <c r="F50" s="28" t="s">
        <v>146</v>
      </c>
      <c r="G50" s="29">
        <v>253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74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75</v>
      </c>
      <c r="E51" s="27" t="s">
        <v>71</v>
      </c>
    </row>
    <row r="52" ht="52">
      <c r="A52" s="1" t="s">
        <v>76</v>
      </c>
      <c r="E52" s="33" t="s">
        <v>764</v>
      </c>
    </row>
    <row r="53" ht="87.5">
      <c r="A53" s="1" t="s">
        <v>78</v>
      </c>
      <c r="E53" s="27" t="s">
        <v>765</v>
      </c>
    </row>
    <row r="54">
      <c r="A54" s="1" t="s">
        <v>69</v>
      </c>
      <c r="B54" s="1">
        <v>11</v>
      </c>
      <c r="C54" s="26" t="s">
        <v>700</v>
      </c>
      <c r="D54" t="s">
        <v>71</v>
      </c>
      <c r="E54" s="27" t="s">
        <v>701</v>
      </c>
      <c r="F54" s="28" t="s">
        <v>654</v>
      </c>
      <c r="G54" s="29">
        <v>178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74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75</v>
      </c>
      <c r="E55" s="27" t="s">
        <v>71</v>
      </c>
    </row>
    <row r="56" ht="39">
      <c r="A56" s="1" t="s">
        <v>76</v>
      </c>
      <c r="E56" s="33" t="s">
        <v>766</v>
      </c>
    </row>
    <row r="57" ht="375">
      <c r="A57" s="1" t="s">
        <v>78</v>
      </c>
      <c r="E57" s="27" t="s">
        <v>767</v>
      </c>
    </row>
  </sheetData>
  <sheetProtection sheet="1" objects="1" scenarios="1" spinCount="100000" saltValue="qs5HxBpq9IF5lPNthlfRLiGl06O3+d1fR9nDfokb5f+AH2OrcG8Q50aKBWys3Htc/fh5L/EliWrURgjOmNdlnw==" hashValue="+kChgUJSCJxcP1o94dyF70PG/vayxKuFEUFbOKWfYZqIYzq9LsE2g5yG2aZnhERv90tVajyYPCl37HTwXnxX9g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COUNTIFS(L8:L234,"=0",A8:A234,"P")+COUNTIFS(L8:L234,"",A8:A234,"P")+SUM(Q8:Q234)</f>
        <v>0</v>
      </c>
    </row>
    <row r="8" ht="13">
      <c r="A8" s="1" t="s">
        <v>64</v>
      </c>
      <c r="C8" s="22" t="s">
        <v>768</v>
      </c>
      <c r="E8" s="23" t="s">
        <v>27</v>
      </c>
      <c r="L8" s="24">
        <f>L9+L18+L59+L80+L89+L98+L131+L136+L165</f>
        <v>0</v>
      </c>
      <c r="M8" s="24">
        <f>M9+M18+M59+M80+M89+M98+M131+M136+M165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69</v>
      </c>
      <c r="B10" s="1">
        <v>1</v>
      </c>
      <c r="C10" s="26" t="s">
        <v>769</v>
      </c>
      <c r="D10" t="s">
        <v>71</v>
      </c>
      <c r="E10" s="27" t="s">
        <v>770</v>
      </c>
      <c r="F10" s="28" t="s">
        <v>354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74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75</v>
      </c>
      <c r="E11" s="27" t="s">
        <v>71</v>
      </c>
    </row>
    <row r="12" ht="39">
      <c r="A12" s="1" t="s">
        <v>76</v>
      </c>
      <c r="E12" s="33" t="s">
        <v>771</v>
      </c>
    </row>
    <row r="13" ht="50">
      <c r="A13" s="1" t="s">
        <v>78</v>
      </c>
      <c r="E13" s="27" t="s">
        <v>772</v>
      </c>
    </row>
    <row r="14" ht="25">
      <c r="A14" s="1" t="s">
        <v>69</v>
      </c>
      <c r="B14" s="1">
        <v>54</v>
      </c>
      <c r="C14" s="26" t="s">
        <v>342</v>
      </c>
      <c r="D14" t="s">
        <v>343</v>
      </c>
      <c r="E14" s="27" t="s">
        <v>344</v>
      </c>
      <c r="F14" s="28" t="s">
        <v>73</v>
      </c>
      <c r="G14" s="29">
        <v>411.87099999999998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75</v>
      </c>
      <c r="E15" s="27" t="s">
        <v>83</v>
      </c>
    </row>
    <row r="16" ht="130">
      <c r="A16" s="1" t="s">
        <v>76</v>
      </c>
      <c r="E16" s="33" t="s">
        <v>773</v>
      </c>
    </row>
    <row r="17" ht="137.5">
      <c r="A17" s="1" t="s">
        <v>78</v>
      </c>
      <c r="E17" s="27" t="s">
        <v>85</v>
      </c>
    </row>
    <row r="18" ht="13">
      <c r="A18" s="1" t="s">
        <v>66</v>
      </c>
      <c r="C18" s="22" t="s">
        <v>111</v>
      </c>
      <c r="E18" s="23" t="s">
        <v>112</v>
      </c>
      <c r="L18" s="24">
        <f>SUMIFS(L19:L58,A19:A58,"P")</f>
        <v>0</v>
      </c>
      <c r="M18" s="24">
        <f>SUMIFS(M19:M58,A19:A58,"P")</f>
        <v>0</v>
      </c>
      <c r="N18" s="25"/>
    </row>
    <row r="19">
      <c r="A19" s="1" t="s">
        <v>69</v>
      </c>
      <c r="B19" s="1">
        <v>2</v>
      </c>
      <c r="C19" s="26" t="s">
        <v>370</v>
      </c>
      <c r="D19" t="s">
        <v>71</v>
      </c>
      <c r="E19" s="27" t="s">
        <v>371</v>
      </c>
      <c r="F19" s="28" t="s">
        <v>115</v>
      </c>
      <c r="G19" s="29">
        <v>45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74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75</v>
      </c>
      <c r="E20" s="27" t="s">
        <v>71</v>
      </c>
    </row>
    <row r="21" ht="26">
      <c r="A21" s="1" t="s">
        <v>76</v>
      </c>
      <c r="E21" s="33" t="s">
        <v>774</v>
      </c>
    </row>
    <row r="22" ht="37.5">
      <c r="A22" s="1" t="s">
        <v>78</v>
      </c>
      <c r="E22" s="27" t="s">
        <v>775</v>
      </c>
    </row>
    <row r="23">
      <c r="A23" s="1" t="s">
        <v>69</v>
      </c>
      <c r="B23" s="1">
        <v>3</v>
      </c>
      <c r="C23" s="26" t="s">
        <v>776</v>
      </c>
      <c r="D23" t="s">
        <v>71</v>
      </c>
      <c r="E23" s="27" t="s">
        <v>777</v>
      </c>
      <c r="F23" s="28" t="s">
        <v>115</v>
      </c>
      <c r="G23" s="29">
        <v>729.38999999999999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74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75</v>
      </c>
      <c r="E24" s="27" t="s">
        <v>71</v>
      </c>
    </row>
    <row r="25" ht="104">
      <c r="A25" s="1" t="s">
        <v>76</v>
      </c>
      <c r="E25" s="33" t="s">
        <v>778</v>
      </c>
    </row>
    <row r="26" ht="337.5">
      <c r="A26" s="1" t="s">
        <v>78</v>
      </c>
      <c r="E26" s="27" t="s">
        <v>381</v>
      </c>
    </row>
    <row r="27">
      <c r="A27" s="1" t="s">
        <v>69</v>
      </c>
      <c r="B27" s="1">
        <v>4</v>
      </c>
      <c r="C27" s="26" t="s">
        <v>779</v>
      </c>
      <c r="D27" t="s">
        <v>71</v>
      </c>
      <c r="E27" s="27" t="s">
        <v>780</v>
      </c>
      <c r="F27" s="28" t="s">
        <v>120</v>
      </c>
      <c r="G27" s="29">
        <v>1239.963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74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75</v>
      </c>
      <c r="E28" s="27" t="s">
        <v>71</v>
      </c>
    </row>
    <row r="29" ht="117">
      <c r="A29" s="1" t="s">
        <v>76</v>
      </c>
      <c r="E29" s="33" t="s">
        <v>781</v>
      </c>
    </row>
    <row r="30" ht="75">
      <c r="A30" s="1" t="s">
        <v>78</v>
      </c>
      <c r="E30" s="27" t="s">
        <v>122</v>
      </c>
    </row>
    <row r="31">
      <c r="A31" s="1" t="s">
        <v>69</v>
      </c>
      <c r="B31" s="1">
        <v>5</v>
      </c>
      <c r="C31" s="26" t="s">
        <v>782</v>
      </c>
      <c r="D31" t="s">
        <v>71</v>
      </c>
      <c r="E31" s="27" t="s">
        <v>783</v>
      </c>
      <c r="F31" s="28" t="s">
        <v>115</v>
      </c>
      <c r="G31" s="29">
        <v>10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74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75</v>
      </c>
      <c r="E32" s="27" t="s">
        <v>784</v>
      </c>
    </row>
    <row r="33" ht="26">
      <c r="A33" s="1" t="s">
        <v>76</v>
      </c>
      <c r="E33" s="33" t="s">
        <v>384</v>
      </c>
    </row>
    <row r="34" ht="362.5">
      <c r="A34" s="1" t="s">
        <v>78</v>
      </c>
      <c r="E34" s="27" t="s">
        <v>785</v>
      </c>
    </row>
    <row r="35">
      <c r="A35" s="1" t="s">
        <v>69</v>
      </c>
      <c r="B35" s="1">
        <v>6</v>
      </c>
      <c r="C35" s="26" t="s">
        <v>136</v>
      </c>
      <c r="D35" t="s">
        <v>71</v>
      </c>
      <c r="E35" s="27" t="s">
        <v>137</v>
      </c>
      <c r="F35" s="28" t="s">
        <v>115</v>
      </c>
      <c r="G35" s="29">
        <v>784.38999999999999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74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75</v>
      </c>
      <c r="E36" s="27" t="s">
        <v>71</v>
      </c>
    </row>
    <row r="37" ht="117">
      <c r="A37" s="1" t="s">
        <v>76</v>
      </c>
      <c r="E37" s="33" t="s">
        <v>786</v>
      </c>
    </row>
    <row r="38" ht="212.5">
      <c r="A38" s="1" t="s">
        <v>78</v>
      </c>
      <c r="E38" s="27" t="s">
        <v>139</v>
      </c>
    </row>
    <row r="39">
      <c r="A39" s="1" t="s">
        <v>69</v>
      </c>
      <c r="B39" s="1">
        <v>7</v>
      </c>
      <c r="C39" s="26" t="s">
        <v>387</v>
      </c>
      <c r="D39" t="s">
        <v>71</v>
      </c>
      <c r="E39" s="27" t="s">
        <v>388</v>
      </c>
      <c r="F39" s="28" t="s">
        <v>115</v>
      </c>
      <c r="G39" s="29">
        <v>510.57299999999998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74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75</v>
      </c>
      <c r="E40" s="27" t="s">
        <v>71</v>
      </c>
    </row>
    <row r="41" ht="117">
      <c r="A41" s="1" t="s">
        <v>76</v>
      </c>
      <c r="E41" s="33" t="s">
        <v>787</v>
      </c>
    </row>
    <row r="42" ht="250">
      <c r="A42" s="1" t="s">
        <v>78</v>
      </c>
      <c r="E42" s="27" t="s">
        <v>390</v>
      </c>
    </row>
    <row r="43">
      <c r="A43" s="1" t="s">
        <v>69</v>
      </c>
      <c r="B43" s="1">
        <v>8</v>
      </c>
      <c r="C43" s="26" t="s">
        <v>788</v>
      </c>
      <c r="D43" t="s">
        <v>71</v>
      </c>
      <c r="E43" s="27" t="s">
        <v>789</v>
      </c>
      <c r="F43" s="28" t="s">
        <v>115</v>
      </c>
      <c r="G43" s="29">
        <v>198.821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74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75</v>
      </c>
      <c r="E44" s="27" t="s">
        <v>71</v>
      </c>
    </row>
    <row r="45" ht="169">
      <c r="A45" s="1" t="s">
        <v>76</v>
      </c>
      <c r="E45" s="33" t="s">
        <v>790</v>
      </c>
    </row>
    <row r="46" ht="250">
      <c r="A46" s="1" t="s">
        <v>78</v>
      </c>
      <c r="E46" s="27" t="s">
        <v>791</v>
      </c>
    </row>
    <row r="47">
      <c r="A47" s="1" t="s">
        <v>69</v>
      </c>
      <c r="B47" s="1">
        <v>9</v>
      </c>
      <c r="C47" s="26" t="s">
        <v>395</v>
      </c>
      <c r="D47" t="s">
        <v>71</v>
      </c>
      <c r="E47" s="27" t="s">
        <v>396</v>
      </c>
      <c r="F47" s="28" t="s">
        <v>146</v>
      </c>
      <c r="G47" s="29">
        <v>300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74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75</v>
      </c>
      <c r="E48" s="27" t="s">
        <v>71</v>
      </c>
    </row>
    <row r="49" ht="39">
      <c r="A49" s="1" t="s">
        <v>76</v>
      </c>
      <c r="E49" s="33" t="s">
        <v>792</v>
      </c>
    </row>
    <row r="50" ht="37.5">
      <c r="A50" s="1" t="s">
        <v>78</v>
      </c>
      <c r="E50" s="27" t="s">
        <v>398</v>
      </c>
    </row>
    <row r="51">
      <c r="A51" s="1" t="s">
        <v>69</v>
      </c>
      <c r="B51" s="1">
        <v>10</v>
      </c>
      <c r="C51" s="26" t="s">
        <v>399</v>
      </c>
      <c r="D51" t="s">
        <v>71</v>
      </c>
      <c r="E51" s="27" t="s">
        <v>400</v>
      </c>
      <c r="F51" s="28" t="s">
        <v>146</v>
      </c>
      <c r="G51" s="29">
        <v>300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74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75</v>
      </c>
      <c r="E52" s="27" t="s">
        <v>71</v>
      </c>
    </row>
    <row r="53" ht="26">
      <c r="A53" s="1" t="s">
        <v>76</v>
      </c>
      <c r="E53" s="33" t="s">
        <v>793</v>
      </c>
    </row>
    <row r="54" ht="37.5">
      <c r="A54" s="1" t="s">
        <v>78</v>
      </c>
      <c r="E54" s="27" t="s">
        <v>402</v>
      </c>
    </row>
    <row r="55">
      <c r="A55" s="1" t="s">
        <v>69</v>
      </c>
      <c r="B55" s="1">
        <v>11</v>
      </c>
      <c r="C55" s="26" t="s">
        <v>403</v>
      </c>
      <c r="D55" t="s">
        <v>71</v>
      </c>
      <c r="E55" s="27" t="s">
        <v>404</v>
      </c>
      <c r="F55" s="28" t="s">
        <v>146</v>
      </c>
      <c r="G55" s="29">
        <v>300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74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75</v>
      </c>
      <c r="E56" s="27" t="s">
        <v>71</v>
      </c>
    </row>
    <row r="57" ht="26">
      <c r="A57" s="1" t="s">
        <v>76</v>
      </c>
      <c r="E57" s="33" t="s">
        <v>793</v>
      </c>
    </row>
    <row r="58" ht="25">
      <c r="A58" s="1" t="s">
        <v>78</v>
      </c>
      <c r="E58" s="27" t="s">
        <v>406</v>
      </c>
    </row>
    <row r="59" ht="13">
      <c r="A59" s="1" t="s">
        <v>66</v>
      </c>
      <c r="C59" s="22" t="s">
        <v>160</v>
      </c>
      <c r="E59" s="23" t="s">
        <v>411</v>
      </c>
      <c r="L59" s="24">
        <f>SUMIFS(L60:L79,A60:A79,"P")</f>
        <v>0</v>
      </c>
      <c r="M59" s="24">
        <f>SUMIFS(M60:M79,A60:A79,"P")</f>
        <v>0</v>
      </c>
      <c r="N59" s="25"/>
    </row>
    <row r="60">
      <c r="A60" s="1" t="s">
        <v>69</v>
      </c>
      <c r="B60" s="1">
        <v>12</v>
      </c>
      <c r="C60" s="26" t="s">
        <v>794</v>
      </c>
      <c r="D60" t="s">
        <v>71</v>
      </c>
      <c r="E60" s="27" t="s">
        <v>795</v>
      </c>
      <c r="F60" s="28" t="s">
        <v>115</v>
      </c>
      <c r="G60" s="29">
        <v>20.149999999999999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74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75</v>
      </c>
      <c r="E61" s="27" t="s">
        <v>71</v>
      </c>
    </row>
    <row r="62" ht="78">
      <c r="A62" s="1" t="s">
        <v>76</v>
      </c>
      <c r="E62" s="33" t="s">
        <v>796</v>
      </c>
    </row>
    <row r="63" ht="75">
      <c r="A63" s="1" t="s">
        <v>78</v>
      </c>
      <c r="E63" s="27" t="s">
        <v>797</v>
      </c>
    </row>
    <row r="64">
      <c r="A64" s="1" t="s">
        <v>69</v>
      </c>
      <c r="B64" s="1">
        <v>13</v>
      </c>
      <c r="C64" s="26" t="s">
        <v>798</v>
      </c>
      <c r="D64" t="s">
        <v>71</v>
      </c>
      <c r="E64" s="27" t="s">
        <v>799</v>
      </c>
      <c r="F64" s="28" t="s">
        <v>190</v>
      </c>
      <c r="G64" s="29">
        <v>15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74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75</v>
      </c>
      <c r="E65" s="27" t="s">
        <v>71</v>
      </c>
    </row>
    <row r="66" ht="39">
      <c r="A66" s="1" t="s">
        <v>76</v>
      </c>
      <c r="E66" s="33" t="s">
        <v>800</v>
      </c>
    </row>
    <row r="67" ht="187.5">
      <c r="A67" s="1" t="s">
        <v>78</v>
      </c>
      <c r="E67" s="27" t="s">
        <v>801</v>
      </c>
    </row>
    <row r="68">
      <c r="A68" s="1" t="s">
        <v>69</v>
      </c>
      <c r="B68" s="1">
        <v>14</v>
      </c>
      <c r="C68" s="26" t="s">
        <v>802</v>
      </c>
      <c r="D68" t="s">
        <v>71</v>
      </c>
      <c r="E68" s="27" t="s">
        <v>803</v>
      </c>
      <c r="F68" s="28" t="s">
        <v>190</v>
      </c>
      <c r="G68" s="29">
        <v>30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74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75</v>
      </c>
      <c r="E69" s="27" t="s">
        <v>71</v>
      </c>
    </row>
    <row r="70" ht="39">
      <c r="A70" s="1" t="s">
        <v>76</v>
      </c>
      <c r="E70" s="33" t="s">
        <v>804</v>
      </c>
    </row>
    <row r="71" ht="100">
      <c r="A71" s="1" t="s">
        <v>78</v>
      </c>
      <c r="E71" s="27" t="s">
        <v>805</v>
      </c>
    </row>
    <row r="72" ht="25">
      <c r="A72" s="1" t="s">
        <v>69</v>
      </c>
      <c r="B72" s="1">
        <v>15</v>
      </c>
      <c r="C72" s="26" t="s">
        <v>806</v>
      </c>
      <c r="D72" t="s">
        <v>71</v>
      </c>
      <c r="E72" s="27" t="s">
        <v>807</v>
      </c>
      <c r="F72" s="28" t="s">
        <v>190</v>
      </c>
      <c r="G72" s="29">
        <v>30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74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75</v>
      </c>
      <c r="E73" s="27" t="s">
        <v>71</v>
      </c>
    </row>
    <row r="74" ht="39">
      <c r="A74" s="1" t="s">
        <v>76</v>
      </c>
      <c r="E74" s="33" t="s">
        <v>804</v>
      </c>
    </row>
    <row r="75" ht="87.5">
      <c r="A75" s="1" t="s">
        <v>78</v>
      </c>
      <c r="E75" s="27" t="s">
        <v>451</v>
      </c>
    </row>
    <row r="76">
      <c r="A76" s="1" t="s">
        <v>69</v>
      </c>
      <c r="B76" s="1">
        <v>16</v>
      </c>
      <c r="C76" s="26" t="s">
        <v>808</v>
      </c>
      <c r="D76" t="s">
        <v>71</v>
      </c>
      <c r="E76" s="27" t="s">
        <v>809</v>
      </c>
      <c r="F76" s="28" t="s">
        <v>146</v>
      </c>
      <c r="G76" s="29">
        <v>380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449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75</v>
      </c>
      <c r="E77" s="27" t="s">
        <v>71</v>
      </c>
    </row>
    <row r="78" ht="26">
      <c r="A78" s="1" t="s">
        <v>76</v>
      </c>
      <c r="E78" s="33" t="s">
        <v>810</v>
      </c>
    </row>
    <row r="79" ht="150">
      <c r="A79" s="1" t="s">
        <v>78</v>
      </c>
      <c r="E79" s="27" t="s">
        <v>811</v>
      </c>
    </row>
    <row r="80" ht="13">
      <c r="A80" s="1" t="s">
        <v>66</v>
      </c>
      <c r="C80" s="22" t="s">
        <v>479</v>
      </c>
      <c r="E80" s="23" t="s">
        <v>480</v>
      </c>
      <c r="L80" s="24">
        <f>SUMIFS(L81:L88,A81:A88,"P")</f>
        <v>0</v>
      </c>
      <c r="M80" s="24">
        <f>SUMIFS(M81:M88,A81:A88,"P")</f>
        <v>0</v>
      </c>
      <c r="N80" s="25"/>
    </row>
    <row r="81" ht="25">
      <c r="A81" s="1" t="s">
        <v>69</v>
      </c>
      <c r="B81" s="1">
        <v>17</v>
      </c>
      <c r="C81" s="26" t="s">
        <v>812</v>
      </c>
      <c r="D81" t="s">
        <v>71</v>
      </c>
      <c r="E81" s="27" t="s">
        <v>813</v>
      </c>
      <c r="F81" s="28" t="s">
        <v>115</v>
      </c>
      <c r="G81" s="29">
        <v>456.11000000000001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449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75</v>
      </c>
      <c r="E82" s="27" t="s">
        <v>71</v>
      </c>
    </row>
    <row r="83" ht="130">
      <c r="A83" s="1" t="s">
        <v>76</v>
      </c>
      <c r="E83" s="33" t="s">
        <v>814</v>
      </c>
    </row>
    <row r="84" ht="50">
      <c r="A84" s="1" t="s">
        <v>78</v>
      </c>
      <c r="E84" s="27" t="s">
        <v>815</v>
      </c>
    </row>
    <row r="85">
      <c r="A85" s="1" t="s">
        <v>69</v>
      </c>
      <c r="B85" s="1">
        <v>18</v>
      </c>
      <c r="C85" s="26" t="s">
        <v>816</v>
      </c>
      <c r="D85" t="s">
        <v>71</v>
      </c>
      <c r="E85" s="27" t="s">
        <v>817</v>
      </c>
      <c r="F85" s="28" t="s">
        <v>115</v>
      </c>
      <c r="G85" s="29">
        <v>3.5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74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75</v>
      </c>
      <c r="E86" s="27" t="s">
        <v>818</v>
      </c>
    </row>
    <row r="87" ht="39">
      <c r="A87" s="1" t="s">
        <v>76</v>
      </c>
      <c r="E87" s="33" t="s">
        <v>819</v>
      </c>
    </row>
    <row r="88" ht="409.5">
      <c r="A88" s="1" t="s">
        <v>78</v>
      </c>
      <c r="E88" s="27" t="s">
        <v>820</v>
      </c>
    </row>
    <row r="89" ht="13">
      <c r="A89" s="1" t="s">
        <v>66</v>
      </c>
      <c r="C89" s="22" t="s">
        <v>165</v>
      </c>
      <c r="E89" s="23" t="s">
        <v>166</v>
      </c>
      <c r="L89" s="24">
        <f>SUMIFS(L90:L97,A90:A97,"P")</f>
        <v>0</v>
      </c>
      <c r="M89" s="24">
        <f>SUMIFS(M90:M97,A90:A97,"P")</f>
        <v>0</v>
      </c>
      <c r="N89" s="25"/>
    </row>
    <row r="90">
      <c r="A90" s="1" t="s">
        <v>69</v>
      </c>
      <c r="B90" s="1">
        <v>19</v>
      </c>
      <c r="C90" s="26" t="s">
        <v>554</v>
      </c>
      <c r="D90" t="s">
        <v>71</v>
      </c>
      <c r="E90" s="27" t="s">
        <v>555</v>
      </c>
      <c r="F90" s="28" t="s">
        <v>115</v>
      </c>
      <c r="G90" s="29">
        <v>6.3440000000000003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74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75</v>
      </c>
      <c r="E91" s="27" t="s">
        <v>71</v>
      </c>
    </row>
    <row r="92" ht="39">
      <c r="A92" s="1" t="s">
        <v>76</v>
      </c>
      <c r="E92" s="33" t="s">
        <v>821</v>
      </c>
    </row>
    <row r="93" ht="362.5">
      <c r="A93" s="1" t="s">
        <v>78</v>
      </c>
      <c r="E93" s="27" t="s">
        <v>822</v>
      </c>
    </row>
    <row r="94">
      <c r="A94" s="1" t="s">
        <v>69</v>
      </c>
      <c r="B94" s="1">
        <v>20</v>
      </c>
      <c r="C94" s="26" t="s">
        <v>823</v>
      </c>
      <c r="D94" t="s">
        <v>71</v>
      </c>
      <c r="E94" s="27" t="s">
        <v>824</v>
      </c>
      <c r="F94" s="28" t="s">
        <v>115</v>
      </c>
      <c r="G94" s="29">
        <v>152.41999999999999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74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75</v>
      </c>
      <c r="E95" s="27" t="s">
        <v>71</v>
      </c>
    </row>
    <row r="96" ht="104">
      <c r="A96" s="1" t="s">
        <v>76</v>
      </c>
      <c r="E96" s="33" t="s">
        <v>825</v>
      </c>
    </row>
    <row r="97" ht="75">
      <c r="A97" s="1" t="s">
        <v>78</v>
      </c>
      <c r="E97" s="27" t="s">
        <v>826</v>
      </c>
    </row>
    <row r="98" ht="13">
      <c r="A98" s="1" t="s">
        <v>66</v>
      </c>
      <c r="C98" s="22" t="s">
        <v>171</v>
      </c>
      <c r="E98" s="23" t="s">
        <v>577</v>
      </c>
      <c r="L98" s="24">
        <f>SUMIFS(L99:L130,A99:A130,"P")</f>
        <v>0</v>
      </c>
      <c r="M98" s="24">
        <f>SUMIFS(M99:M130,A99:A130,"P")</f>
        <v>0</v>
      </c>
      <c r="N98" s="25"/>
    </row>
    <row r="99">
      <c r="A99" s="1" t="s">
        <v>69</v>
      </c>
      <c r="B99" s="1">
        <v>21</v>
      </c>
      <c r="C99" s="26" t="s">
        <v>827</v>
      </c>
      <c r="D99" t="s">
        <v>71</v>
      </c>
      <c r="E99" s="27" t="s">
        <v>828</v>
      </c>
      <c r="F99" s="28" t="s">
        <v>146</v>
      </c>
      <c r="G99" s="29">
        <v>245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74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75</v>
      </c>
      <c r="E100" s="27" t="s">
        <v>508</v>
      </c>
    </row>
    <row r="101" ht="78">
      <c r="A101" s="1" t="s">
        <v>76</v>
      </c>
      <c r="E101" s="33" t="s">
        <v>829</v>
      </c>
    </row>
    <row r="102" ht="75">
      <c r="A102" s="1" t="s">
        <v>78</v>
      </c>
      <c r="E102" s="27" t="s">
        <v>581</v>
      </c>
    </row>
    <row r="103">
      <c r="A103" s="1" t="s">
        <v>69</v>
      </c>
      <c r="B103" s="1">
        <v>22</v>
      </c>
      <c r="C103" s="26" t="s">
        <v>830</v>
      </c>
      <c r="D103" t="s">
        <v>71</v>
      </c>
      <c r="E103" s="27" t="s">
        <v>831</v>
      </c>
      <c r="F103" s="28" t="s">
        <v>146</v>
      </c>
      <c r="G103" s="29">
        <v>245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74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75</v>
      </c>
      <c r="E104" s="27" t="s">
        <v>71</v>
      </c>
    </row>
    <row r="105" ht="78">
      <c r="A105" s="1" t="s">
        <v>76</v>
      </c>
      <c r="E105" s="33" t="s">
        <v>832</v>
      </c>
    </row>
    <row r="106" ht="75">
      <c r="A106" s="1" t="s">
        <v>78</v>
      </c>
      <c r="E106" s="27" t="s">
        <v>581</v>
      </c>
    </row>
    <row r="107">
      <c r="A107" s="1" t="s">
        <v>69</v>
      </c>
      <c r="B107" s="1">
        <v>23</v>
      </c>
      <c r="C107" s="26" t="s">
        <v>833</v>
      </c>
      <c r="D107" t="s">
        <v>71</v>
      </c>
      <c r="E107" s="27" t="s">
        <v>834</v>
      </c>
      <c r="F107" s="28" t="s">
        <v>115</v>
      </c>
      <c r="G107" s="29">
        <v>1.8140000000000001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74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75</v>
      </c>
      <c r="E108" s="27" t="s">
        <v>71</v>
      </c>
    </row>
    <row r="109" ht="65">
      <c r="A109" s="1" t="s">
        <v>76</v>
      </c>
      <c r="E109" s="33" t="s">
        <v>835</v>
      </c>
    </row>
    <row r="110" ht="125">
      <c r="A110" s="1" t="s">
        <v>78</v>
      </c>
      <c r="E110" s="27" t="s">
        <v>836</v>
      </c>
    </row>
    <row r="111">
      <c r="A111" s="1" t="s">
        <v>69</v>
      </c>
      <c r="B111" s="1">
        <v>24</v>
      </c>
      <c r="C111" s="26" t="s">
        <v>837</v>
      </c>
      <c r="D111" t="s">
        <v>71</v>
      </c>
      <c r="E111" s="27" t="s">
        <v>838</v>
      </c>
      <c r="F111" s="28" t="s">
        <v>146</v>
      </c>
      <c r="G111" s="29">
        <v>15.119999999999999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74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75</v>
      </c>
      <c r="E112" s="27" t="s">
        <v>71</v>
      </c>
    </row>
    <row r="113" ht="52">
      <c r="A113" s="1" t="s">
        <v>76</v>
      </c>
      <c r="E113" s="33" t="s">
        <v>839</v>
      </c>
    </row>
    <row r="114" ht="50">
      <c r="A114" s="1" t="s">
        <v>78</v>
      </c>
      <c r="E114" s="27" t="s">
        <v>840</v>
      </c>
    </row>
    <row r="115">
      <c r="A115" s="1" t="s">
        <v>69</v>
      </c>
      <c r="B115" s="1">
        <v>25</v>
      </c>
      <c r="C115" s="26" t="s">
        <v>841</v>
      </c>
      <c r="D115" t="s">
        <v>71</v>
      </c>
      <c r="E115" s="27" t="s">
        <v>842</v>
      </c>
      <c r="F115" s="28" t="s">
        <v>115</v>
      </c>
      <c r="G115" s="29">
        <v>0.75600000000000001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74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75</v>
      </c>
      <c r="E116" s="27" t="s">
        <v>71</v>
      </c>
    </row>
    <row r="117" ht="52">
      <c r="A117" s="1" t="s">
        <v>76</v>
      </c>
      <c r="E117" s="33" t="s">
        <v>843</v>
      </c>
    </row>
    <row r="118" ht="200">
      <c r="A118" s="1" t="s">
        <v>78</v>
      </c>
      <c r="E118" s="27" t="s">
        <v>844</v>
      </c>
    </row>
    <row r="119">
      <c r="A119" s="1" t="s">
        <v>69</v>
      </c>
      <c r="B119" s="1">
        <v>26</v>
      </c>
      <c r="C119" s="26" t="s">
        <v>845</v>
      </c>
      <c r="D119" t="s">
        <v>71</v>
      </c>
      <c r="E119" s="27" t="s">
        <v>846</v>
      </c>
      <c r="F119" s="28" t="s">
        <v>115</v>
      </c>
      <c r="G119" s="29">
        <v>0.90700000000000003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74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75</v>
      </c>
      <c r="E120" s="27" t="s">
        <v>71</v>
      </c>
    </row>
    <row r="121" ht="52">
      <c r="A121" s="1" t="s">
        <v>76</v>
      </c>
      <c r="E121" s="33" t="s">
        <v>847</v>
      </c>
    </row>
    <row r="122" ht="200">
      <c r="A122" s="1" t="s">
        <v>78</v>
      </c>
      <c r="E122" s="27" t="s">
        <v>844</v>
      </c>
    </row>
    <row r="123">
      <c r="A123" s="1" t="s">
        <v>69</v>
      </c>
      <c r="B123" s="1">
        <v>27</v>
      </c>
      <c r="C123" s="26" t="s">
        <v>848</v>
      </c>
      <c r="D123" t="s">
        <v>71</v>
      </c>
      <c r="E123" s="27" t="s">
        <v>849</v>
      </c>
      <c r="F123" s="28" t="s">
        <v>115</v>
      </c>
      <c r="G123" s="29">
        <v>1.0580000000000001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74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75</v>
      </c>
      <c r="E124" s="27" t="s">
        <v>71</v>
      </c>
    </row>
    <row r="125" ht="52">
      <c r="A125" s="1" t="s">
        <v>76</v>
      </c>
      <c r="E125" s="33" t="s">
        <v>850</v>
      </c>
    </row>
    <row r="126" ht="200">
      <c r="A126" s="1" t="s">
        <v>78</v>
      </c>
      <c r="E126" s="27" t="s">
        <v>844</v>
      </c>
    </row>
    <row r="127">
      <c r="A127" s="1" t="s">
        <v>69</v>
      </c>
      <c r="B127" s="1">
        <v>28</v>
      </c>
      <c r="C127" s="26" t="s">
        <v>851</v>
      </c>
      <c r="D127" t="s">
        <v>71</v>
      </c>
      <c r="E127" s="27" t="s">
        <v>852</v>
      </c>
      <c r="F127" s="28" t="s">
        <v>190</v>
      </c>
      <c r="G127" s="29">
        <v>4.5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74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75</v>
      </c>
      <c r="E128" s="27" t="s">
        <v>71</v>
      </c>
    </row>
    <row r="129" ht="65">
      <c r="A129" s="1" t="s">
        <v>76</v>
      </c>
      <c r="E129" s="33" t="s">
        <v>853</v>
      </c>
    </row>
    <row r="130" ht="37.5">
      <c r="A130" s="1" t="s">
        <v>78</v>
      </c>
      <c r="E130" s="27" t="s">
        <v>854</v>
      </c>
    </row>
    <row r="131" ht="13">
      <c r="A131" s="1" t="s">
        <v>66</v>
      </c>
      <c r="C131" s="22" t="s">
        <v>593</v>
      </c>
      <c r="E131" s="23" t="s">
        <v>594</v>
      </c>
      <c r="L131" s="24">
        <f>SUMIFS(L132:L135,A132:A135,"P")</f>
        <v>0</v>
      </c>
      <c r="M131" s="24">
        <f>SUMIFS(M132:M135,A132:A135,"P")</f>
        <v>0</v>
      </c>
      <c r="N131" s="25"/>
    </row>
    <row r="132">
      <c r="A132" s="1" t="s">
        <v>69</v>
      </c>
      <c r="B132" s="1">
        <v>29</v>
      </c>
      <c r="C132" s="26" t="s">
        <v>855</v>
      </c>
      <c r="D132" t="s">
        <v>71</v>
      </c>
      <c r="E132" s="27" t="s">
        <v>856</v>
      </c>
      <c r="F132" s="28" t="s">
        <v>146</v>
      </c>
      <c r="G132" s="29">
        <v>88.049999999999997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74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75</v>
      </c>
      <c r="E133" s="27" t="s">
        <v>47</v>
      </c>
    </row>
    <row r="134" ht="65">
      <c r="A134" s="1" t="s">
        <v>76</v>
      </c>
      <c r="E134" s="33" t="s">
        <v>857</v>
      </c>
    </row>
    <row r="135" ht="137.5">
      <c r="A135" s="1" t="s">
        <v>78</v>
      </c>
      <c r="E135" s="27" t="s">
        <v>858</v>
      </c>
    </row>
    <row r="136" ht="13">
      <c r="A136" s="1" t="s">
        <v>66</v>
      </c>
      <c r="C136" s="22" t="s">
        <v>260</v>
      </c>
      <c r="E136" s="23" t="s">
        <v>651</v>
      </c>
      <c r="L136" s="24">
        <f>SUMIFS(L137:L164,A137:A164,"P")</f>
        <v>0</v>
      </c>
      <c r="M136" s="24">
        <f>SUMIFS(M137:M164,A137:A164,"P")</f>
        <v>0</v>
      </c>
      <c r="N136" s="25"/>
    </row>
    <row r="137" ht="25">
      <c r="A137" s="1" t="s">
        <v>69</v>
      </c>
      <c r="B137" s="1">
        <v>30</v>
      </c>
      <c r="C137" s="26" t="s">
        <v>859</v>
      </c>
      <c r="D137" t="s">
        <v>71</v>
      </c>
      <c r="E137" s="27" t="s">
        <v>860</v>
      </c>
      <c r="F137" s="28" t="s">
        <v>190</v>
      </c>
      <c r="G137" s="29">
        <v>3.0600000000000001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74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75</v>
      </c>
      <c r="E138" s="27" t="s">
        <v>861</v>
      </c>
    </row>
    <row r="139" ht="26">
      <c r="A139" s="1" t="s">
        <v>76</v>
      </c>
      <c r="E139" s="33" t="s">
        <v>862</v>
      </c>
    </row>
    <row r="140" ht="87.5">
      <c r="A140" s="1" t="s">
        <v>78</v>
      </c>
      <c r="E140" s="27" t="s">
        <v>863</v>
      </c>
    </row>
    <row r="141">
      <c r="A141" s="1" t="s">
        <v>69</v>
      </c>
      <c r="B141" s="1">
        <v>31</v>
      </c>
      <c r="C141" s="26" t="s">
        <v>864</v>
      </c>
      <c r="D141" t="s">
        <v>71</v>
      </c>
      <c r="E141" s="27" t="s">
        <v>865</v>
      </c>
      <c r="F141" s="28" t="s">
        <v>201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74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75</v>
      </c>
      <c r="E142" s="27" t="s">
        <v>713</v>
      </c>
    </row>
    <row r="143" ht="26">
      <c r="A143" s="1" t="s">
        <v>76</v>
      </c>
      <c r="E143" s="33" t="s">
        <v>680</v>
      </c>
    </row>
    <row r="144" ht="87.5">
      <c r="A144" s="1" t="s">
        <v>78</v>
      </c>
      <c r="E144" s="27" t="s">
        <v>866</v>
      </c>
    </row>
    <row r="145" ht="25">
      <c r="A145" s="1" t="s">
        <v>69</v>
      </c>
      <c r="B145" s="1">
        <v>32</v>
      </c>
      <c r="C145" s="26" t="s">
        <v>867</v>
      </c>
      <c r="D145" t="s">
        <v>71</v>
      </c>
      <c r="E145" s="27" t="s">
        <v>868</v>
      </c>
      <c r="F145" s="28" t="s">
        <v>201</v>
      </c>
      <c r="G145" s="29">
        <v>4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74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75</v>
      </c>
      <c r="E146" s="27" t="s">
        <v>869</v>
      </c>
    </row>
    <row r="147" ht="26">
      <c r="A147" s="1" t="s">
        <v>76</v>
      </c>
      <c r="E147" s="33" t="s">
        <v>363</v>
      </c>
    </row>
    <row r="148" ht="50">
      <c r="A148" s="1" t="s">
        <v>78</v>
      </c>
      <c r="E148" s="27" t="s">
        <v>870</v>
      </c>
    </row>
    <row r="149" ht="25">
      <c r="A149" s="1" t="s">
        <v>69</v>
      </c>
      <c r="B149" s="1">
        <v>33</v>
      </c>
      <c r="C149" s="26" t="s">
        <v>871</v>
      </c>
      <c r="D149" t="s">
        <v>71</v>
      </c>
      <c r="E149" s="27" t="s">
        <v>872</v>
      </c>
      <c r="F149" s="28" t="s">
        <v>201</v>
      </c>
      <c r="G149" s="29">
        <v>3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74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75</v>
      </c>
      <c r="E150" s="27" t="s">
        <v>873</v>
      </c>
    </row>
    <row r="151" ht="26">
      <c r="A151" s="1" t="s">
        <v>76</v>
      </c>
      <c r="E151" s="33" t="s">
        <v>874</v>
      </c>
    </row>
    <row r="152" ht="75">
      <c r="A152" s="1" t="s">
        <v>78</v>
      </c>
      <c r="E152" s="27" t="s">
        <v>875</v>
      </c>
    </row>
    <row r="153">
      <c r="A153" s="1" t="s">
        <v>69</v>
      </c>
      <c r="B153" s="1">
        <v>45</v>
      </c>
      <c r="C153" s="26" t="s">
        <v>876</v>
      </c>
      <c r="D153" t="s">
        <v>71</v>
      </c>
      <c r="E153" s="27" t="s">
        <v>877</v>
      </c>
      <c r="F153" s="28" t="s">
        <v>201</v>
      </c>
      <c r="G153" s="29">
        <v>2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75</v>
      </c>
      <c r="E154" s="27" t="s">
        <v>47</v>
      </c>
    </row>
    <row r="155" ht="26">
      <c r="A155" s="1" t="s">
        <v>76</v>
      </c>
      <c r="E155" s="33" t="s">
        <v>878</v>
      </c>
    </row>
    <row r="156" ht="50">
      <c r="A156" s="1" t="s">
        <v>78</v>
      </c>
      <c r="E156" s="27" t="s">
        <v>879</v>
      </c>
    </row>
    <row r="157">
      <c r="A157" s="1" t="s">
        <v>69</v>
      </c>
      <c r="B157" s="1">
        <v>52</v>
      </c>
      <c r="C157" s="26" t="s">
        <v>880</v>
      </c>
      <c r="D157" t="s">
        <v>71</v>
      </c>
      <c r="E157" s="27" t="s">
        <v>881</v>
      </c>
      <c r="F157" s="28" t="s">
        <v>190</v>
      </c>
      <c r="G157" s="29">
        <v>2.5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74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75</v>
      </c>
      <c r="E158" s="27" t="s">
        <v>71</v>
      </c>
    </row>
    <row r="159" ht="39">
      <c r="A159" s="1" t="s">
        <v>76</v>
      </c>
      <c r="E159" s="33" t="s">
        <v>882</v>
      </c>
    </row>
    <row r="160" ht="75">
      <c r="A160" s="1" t="s">
        <v>78</v>
      </c>
      <c r="E160" s="27" t="s">
        <v>883</v>
      </c>
    </row>
    <row r="161">
      <c r="A161" s="1" t="s">
        <v>69</v>
      </c>
      <c r="B161" s="1">
        <v>53</v>
      </c>
      <c r="C161" s="26" t="s">
        <v>884</v>
      </c>
      <c r="D161" t="s">
        <v>71</v>
      </c>
      <c r="E161" s="27" t="s">
        <v>885</v>
      </c>
      <c r="F161" s="28" t="s">
        <v>190</v>
      </c>
      <c r="G161" s="29">
        <v>3.0600000000000001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74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75</v>
      </c>
      <c r="E162" s="27" t="s">
        <v>861</v>
      </c>
    </row>
    <row r="163" ht="26">
      <c r="A163" s="1" t="s">
        <v>76</v>
      </c>
      <c r="E163" s="33" t="s">
        <v>862</v>
      </c>
    </row>
    <row r="164" ht="87.5">
      <c r="A164" s="1" t="s">
        <v>78</v>
      </c>
      <c r="E164" s="27" t="s">
        <v>886</v>
      </c>
    </row>
    <row r="165" ht="13">
      <c r="A165" s="1" t="s">
        <v>66</v>
      </c>
      <c r="C165" s="22" t="s">
        <v>887</v>
      </c>
      <c r="E165" s="23" t="s">
        <v>888</v>
      </c>
      <c r="L165" s="24">
        <f>SUMIFS(L166:L233,A166:A233,"P")</f>
        <v>0</v>
      </c>
      <c r="M165" s="24">
        <f>SUMIFS(M166:M233,A166:A233,"P")</f>
        <v>0</v>
      </c>
      <c r="N165" s="25"/>
    </row>
    <row r="166">
      <c r="A166" s="1" t="s">
        <v>69</v>
      </c>
      <c r="B166" s="1">
        <v>34</v>
      </c>
      <c r="C166" s="26" t="s">
        <v>889</v>
      </c>
      <c r="D166" t="s">
        <v>71</v>
      </c>
      <c r="E166" s="27" t="s">
        <v>890</v>
      </c>
      <c r="F166" s="28" t="s">
        <v>146</v>
      </c>
      <c r="G166" s="29">
        <v>3.5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74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75</v>
      </c>
      <c r="E167" s="27" t="s">
        <v>190</v>
      </c>
    </row>
    <row r="168" ht="26">
      <c r="A168" s="1" t="s">
        <v>76</v>
      </c>
      <c r="E168" s="33" t="s">
        <v>891</v>
      </c>
    </row>
    <row r="169" ht="62.5">
      <c r="A169" s="1" t="s">
        <v>78</v>
      </c>
      <c r="E169" s="27" t="s">
        <v>892</v>
      </c>
    </row>
    <row r="170">
      <c r="A170" s="1" t="s">
        <v>69</v>
      </c>
      <c r="B170" s="1">
        <v>35</v>
      </c>
      <c r="C170" s="26" t="s">
        <v>893</v>
      </c>
      <c r="D170" t="s">
        <v>71</v>
      </c>
      <c r="E170" s="27" t="s">
        <v>894</v>
      </c>
      <c r="F170" s="28" t="s">
        <v>146</v>
      </c>
      <c r="G170" s="29">
        <v>3.5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74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75</v>
      </c>
      <c r="E171" s="27" t="s">
        <v>895</v>
      </c>
    </row>
    <row r="172" ht="26">
      <c r="A172" s="1" t="s">
        <v>76</v>
      </c>
      <c r="E172" s="33" t="s">
        <v>891</v>
      </c>
    </row>
    <row r="173" ht="62.5">
      <c r="A173" s="1" t="s">
        <v>78</v>
      </c>
      <c r="E173" s="27" t="s">
        <v>896</v>
      </c>
    </row>
    <row r="174">
      <c r="A174" s="1" t="s">
        <v>69</v>
      </c>
      <c r="B174" s="1">
        <v>36</v>
      </c>
      <c r="C174" s="26" t="s">
        <v>897</v>
      </c>
      <c r="D174" t="s">
        <v>71</v>
      </c>
      <c r="E174" s="27" t="s">
        <v>898</v>
      </c>
      <c r="F174" s="28" t="s">
        <v>201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74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75</v>
      </c>
      <c r="E175" s="27" t="s">
        <v>861</v>
      </c>
    </row>
    <row r="176" ht="26">
      <c r="A176" s="1" t="s">
        <v>76</v>
      </c>
      <c r="E176" s="33" t="s">
        <v>687</v>
      </c>
    </row>
    <row r="177" ht="112.5">
      <c r="A177" s="1" t="s">
        <v>78</v>
      </c>
      <c r="E177" s="27" t="s">
        <v>899</v>
      </c>
    </row>
    <row r="178">
      <c r="A178" s="1" t="s">
        <v>69</v>
      </c>
      <c r="B178" s="1">
        <v>37</v>
      </c>
      <c r="C178" s="26" t="s">
        <v>900</v>
      </c>
      <c r="D178" t="s">
        <v>71</v>
      </c>
      <c r="E178" s="27" t="s">
        <v>901</v>
      </c>
      <c r="F178" s="28" t="s">
        <v>201</v>
      </c>
      <c r="G178" s="29">
        <v>2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74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75</v>
      </c>
      <c r="E179" s="27" t="s">
        <v>861</v>
      </c>
    </row>
    <row r="180" ht="26">
      <c r="A180" s="1" t="s">
        <v>76</v>
      </c>
      <c r="E180" s="33" t="s">
        <v>687</v>
      </c>
    </row>
    <row r="181" ht="50">
      <c r="A181" s="1" t="s">
        <v>78</v>
      </c>
      <c r="E181" s="27" t="s">
        <v>902</v>
      </c>
    </row>
    <row r="182">
      <c r="A182" s="1" t="s">
        <v>69</v>
      </c>
      <c r="B182" s="1">
        <v>38</v>
      </c>
      <c r="C182" s="26" t="s">
        <v>903</v>
      </c>
      <c r="D182" t="s">
        <v>71</v>
      </c>
      <c r="E182" s="27" t="s">
        <v>904</v>
      </c>
      <c r="F182" s="28" t="s">
        <v>905</v>
      </c>
      <c r="G182" s="29">
        <v>28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74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75</v>
      </c>
      <c r="E183" s="27" t="s">
        <v>906</v>
      </c>
    </row>
    <row r="184" ht="26">
      <c r="A184" s="1" t="s">
        <v>76</v>
      </c>
      <c r="E184" s="33" t="s">
        <v>907</v>
      </c>
    </row>
    <row r="185" ht="75">
      <c r="A185" s="1" t="s">
        <v>78</v>
      </c>
      <c r="E185" s="27" t="s">
        <v>908</v>
      </c>
    </row>
    <row r="186">
      <c r="A186" s="1" t="s">
        <v>69</v>
      </c>
      <c r="B186" s="1">
        <v>39</v>
      </c>
      <c r="C186" s="26" t="s">
        <v>909</v>
      </c>
      <c r="D186" t="s">
        <v>71</v>
      </c>
      <c r="E186" s="27" t="s">
        <v>910</v>
      </c>
      <c r="F186" s="28" t="s">
        <v>201</v>
      </c>
      <c r="G186" s="29">
        <v>6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74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75</v>
      </c>
      <c r="E187" s="27" t="s">
        <v>861</v>
      </c>
    </row>
    <row r="188" ht="26">
      <c r="A188" s="1" t="s">
        <v>76</v>
      </c>
      <c r="E188" s="33" t="s">
        <v>911</v>
      </c>
    </row>
    <row r="189" ht="112.5">
      <c r="A189" s="1" t="s">
        <v>78</v>
      </c>
      <c r="E189" s="27" t="s">
        <v>899</v>
      </c>
    </row>
    <row r="190">
      <c r="A190" s="1" t="s">
        <v>69</v>
      </c>
      <c r="B190" s="1">
        <v>40</v>
      </c>
      <c r="C190" s="26" t="s">
        <v>912</v>
      </c>
      <c r="D190" t="s">
        <v>71</v>
      </c>
      <c r="E190" s="27" t="s">
        <v>913</v>
      </c>
      <c r="F190" s="28" t="s">
        <v>201</v>
      </c>
      <c r="G190" s="29">
        <v>6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74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75</v>
      </c>
      <c r="E191" s="27" t="s">
        <v>861</v>
      </c>
    </row>
    <row r="192" ht="26">
      <c r="A192" s="1" t="s">
        <v>76</v>
      </c>
      <c r="E192" s="33" t="s">
        <v>911</v>
      </c>
    </row>
    <row r="193" ht="50">
      <c r="A193" s="1" t="s">
        <v>78</v>
      </c>
      <c r="E193" s="27" t="s">
        <v>902</v>
      </c>
    </row>
    <row r="194">
      <c r="A194" s="1" t="s">
        <v>69</v>
      </c>
      <c r="B194" s="1">
        <v>41</v>
      </c>
      <c r="C194" s="26" t="s">
        <v>914</v>
      </c>
      <c r="D194" t="s">
        <v>71</v>
      </c>
      <c r="E194" s="27" t="s">
        <v>915</v>
      </c>
      <c r="F194" s="28" t="s">
        <v>905</v>
      </c>
      <c r="G194" s="29">
        <v>84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74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75</v>
      </c>
      <c r="E195" s="27" t="s">
        <v>906</v>
      </c>
    </row>
    <row r="196" ht="26">
      <c r="A196" s="1" t="s">
        <v>76</v>
      </c>
      <c r="E196" s="33" t="s">
        <v>916</v>
      </c>
    </row>
    <row r="197" ht="75">
      <c r="A197" s="1" t="s">
        <v>78</v>
      </c>
      <c r="E197" s="27" t="s">
        <v>908</v>
      </c>
    </row>
    <row r="198">
      <c r="A198" s="1" t="s">
        <v>69</v>
      </c>
      <c r="B198" s="1">
        <v>42</v>
      </c>
      <c r="C198" s="26" t="s">
        <v>917</v>
      </c>
      <c r="D198" t="s">
        <v>71</v>
      </c>
      <c r="E198" s="27" t="s">
        <v>918</v>
      </c>
      <c r="F198" s="28" t="s">
        <v>201</v>
      </c>
      <c r="G198" s="29">
        <v>6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74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75</v>
      </c>
      <c r="E199" s="27" t="s">
        <v>861</v>
      </c>
    </row>
    <row r="200" ht="26">
      <c r="A200" s="1" t="s">
        <v>76</v>
      </c>
      <c r="E200" s="33" t="s">
        <v>911</v>
      </c>
    </row>
    <row r="201" ht="100">
      <c r="A201" s="1" t="s">
        <v>78</v>
      </c>
      <c r="E201" s="27" t="s">
        <v>919</v>
      </c>
    </row>
    <row r="202">
      <c r="A202" s="1" t="s">
        <v>69</v>
      </c>
      <c r="B202" s="1">
        <v>43</v>
      </c>
      <c r="C202" s="26" t="s">
        <v>920</v>
      </c>
      <c r="D202" t="s">
        <v>71</v>
      </c>
      <c r="E202" s="27" t="s">
        <v>921</v>
      </c>
      <c r="F202" s="28" t="s">
        <v>201</v>
      </c>
      <c r="G202" s="29">
        <v>6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74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75</v>
      </c>
      <c r="E203" s="27" t="s">
        <v>861</v>
      </c>
    </row>
    <row r="204" ht="26">
      <c r="A204" s="1" t="s">
        <v>76</v>
      </c>
      <c r="E204" s="33" t="s">
        <v>911</v>
      </c>
    </row>
    <row r="205" ht="50">
      <c r="A205" s="1" t="s">
        <v>78</v>
      </c>
      <c r="E205" s="27" t="s">
        <v>902</v>
      </c>
    </row>
    <row r="206">
      <c r="A206" s="1" t="s">
        <v>69</v>
      </c>
      <c r="B206" s="1">
        <v>44</v>
      </c>
      <c r="C206" s="26" t="s">
        <v>922</v>
      </c>
      <c r="D206" t="s">
        <v>71</v>
      </c>
      <c r="E206" s="27" t="s">
        <v>923</v>
      </c>
      <c r="F206" s="28" t="s">
        <v>905</v>
      </c>
      <c r="G206" s="29">
        <v>84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74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75</v>
      </c>
      <c r="E207" s="27" t="s">
        <v>906</v>
      </c>
    </row>
    <row r="208" ht="26">
      <c r="A208" s="1" t="s">
        <v>76</v>
      </c>
      <c r="E208" s="33" t="s">
        <v>924</v>
      </c>
    </row>
    <row r="209" ht="75">
      <c r="A209" s="1" t="s">
        <v>78</v>
      </c>
      <c r="E209" s="27" t="s">
        <v>908</v>
      </c>
    </row>
    <row r="210" ht="25">
      <c r="A210" s="1" t="s">
        <v>69</v>
      </c>
      <c r="B210" s="1">
        <v>46</v>
      </c>
      <c r="C210" s="26" t="s">
        <v>925</v>
      </c>
      <c r="D210" t="s">
        <v>71</v>
      </c>
      <c r="E210" s="27" t="s">
        <v>926</v>
      </c>
      <c r="F210" s="28" t="s">
        <v>201</v>
      </c>
      <c r="G210" s="29">
        <v>12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74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75</v>
      </c>
      <c r="E211" s="27" t="s">
        <v>861</v>
      </c>
    </row>
    <row r="212" ht="26">
      <c r="A212" s="1" t="s">
        <v>76</v>
      </c>
      <c r="E212" s="33" t="s">
        <v>691</v>
      </c>
    </row>
    <row r="213" ht="75">
      <c r="A213" s="1" t="s">
        <v>78</v>
      </c>
      <c r="E213" s="27" t="s">
        <v>927</v>
      </c>
    </row>
    <row r="214" ht="25">
      <c r="A214" s="1" t="s">
        <v>69</v>
      </c>
      <c r="B214" s="1">
        <v>47</v>
      </c>
      <c r="C214" s="26" t="s">
        <v>928</v>
      </c>
      <c r="D214" t="s">
        <v>71</v>
      </c>
      <c r="E214" s="27" t="s">
        <v>929</v>
      </c>
      <c r="F214" s="28" t="s">
        <v>201</v>
      </c>
      <c r="G214" s="29">
        <v>12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74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75</v>
      </c>
      <c r="E215" s="27" t="s">
        <v>861</v>
      </c>
    </row>
    <row r="216" ht="26">
      <c r="A216" s="1" t="s">
        <v>76</v>
      </c>
      <c r="E216" s="33" t="s">
        <v>691</v>
      </c>
    </row>
    <row r="217" ht="50">
      <c r="A217" s="1" t="s">
        <v>78</v>
      </c>
      <c r="E217" s="27" t="s">
        <v>902</v>
      </c>
    </row>
    <row r="218" ht="25">
      <c r="A218" s="1" t="s">
        <v>69</v>
      </c>
      <c r="B218" s="1">
        <v>48</v>
      </c>
      <c r="C218" s="26" t="s">
        <v>930</v>
      </c>
      <c r="D218" t="s">
        <v>71</v>
      </c>
      <c r="E218" s="27" t="s">
        <v>931</v>
      </c>
      <c r="F218" s="28" t="s">
        <v>905</v>
      </c>
      <c r="G218" s="29">
        <v>168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74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75</v>
      </c>
      <c r="E219" s="27" t="s">
        <v>906</v>
      </c>
    </row>
    <row r="220" ht="26">
      <c r="A220" s="1" t="s">
        <v>76</v>
      </c>
      <c r="E220" s="33" t="s">
        <v>932</v>
      </c>
    </row>
    <row r="221" ht="75">
      <c r="A221" s="1" t="s">
        <v>78</v>
      </c>
      <c r="E221" s="27" t="s">
        <v>933</v>
      </c>
    </row>
    <row r="222" ht="25">
      <c r="A222" s="1" t="s">
        <v>69</v>
      </c>
      <c r="B222" s="1">
        <v>49</v>
      </c>
      <c r="C222" s="26" t="s">
        <v>934</v>
      </c>
      <c r="D222" t="s">
        <v>71</v>
      </c>
      <c r="E222" s="27" t="s">
        <v>935</v>
      </c>
      <c r="F222" s="28" t="s">
        <v>201</v>
      </c>
      <c r="G222" s="29">
        <v>23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74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75</v>
      </c>
      <c r="E223" s="27" t="s">
        <v>861</v>
      </c>
    </row>
    <row r="224" ht="26">
      <c r="A224" s="1" t="s">
        <v>76</v>
      </c>
      <c r="E224" s="33" t="s">
        <v>936</v>
      </c>
    </row>
    <row r="225" ht="87.5">
      <c r="A225" s="1" t="s">
        <v>78</v>
      </c>
      <c r="E225" s="27" t="s">
        <v>937</v>
      </c>
    </row>
    <row r="226" ht="25">
      <c r="A226" s="1" t="s">
        <v>69</v>
      </c>
      <c r="B226" s="1">
        <v>50</v>
      </c>
      <c r="C226" s="26" t="s">
        <v>938</v>
      </c>
      <c r="D226" t="s">
        <v>71</v>
      </c>
      <c r="E226" s="27" t="s">
        <v>939</v>
      </c>
      <c r="F226" s="28" t="s">
        <v>201</v>
      </c>
      <c r="G226" s="29">
        <v>23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74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75</v>
      </c>
      <c r="E227" s="27" t="s">
        <v>861</v>
      </c>
    </row>
    <row r="228" ht="26">
      <c r="A228" s="1" t="s">
        <v>76</v>
      </c>
      <c r="E228" s="33" t="s">
        <v>936</v>
      </c>
    </row>
    <row r="229" ht="50">
      <c r="A229" s="1" t="s">
        <v>78</v>
      </c>
      <c r="E229" s="27" t="s">
        <v>902</v>
      </c>
    </row>
    <row r="230" ht="25">
      <c r="A230" s="1" t="s">
        <v>69</v>
      </c>
      <c r="B230" s="1">
        <v>51</v>
      </c>
      <c r="C230" s="26" t="s">
        <v>940</v>
      </c>
      <c r="D230" t="s">
        <v>71</v>
      </c>
      <c r="E230" s="27" t="s">
        <v>941</v>
      </c>
      <c r="F230" s="28" t="s">
        <v>905</v>
      </c>
      <c r="G230" s="29">
        <v>322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74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75</v>
      </c>
      <c r="E231" s="27" t="s">
        <v>906</v>
      </c>
    </row>
    <row r="232" ht="26">
      <c r="A232" s="1" t="s">
        <v>76</v>
      </c>
      <c r="E232" s="33" t="s">
        <v>942</v>
      </c>
    </row>
    <row r="233" ht="75">
      <c r="A233" s="1" t="s">
        <v>78</v>
      </c>
      <c r="E233" s="27" t="s">
        <v>943</v>
      </c>
    </row>
  </sheetData>
  <sheetProtection sheet="1" objects="1" scenarios="1" spinCount="100000" saltValue="E4+EYkl+5UFdac+21BwBcIVeVtYgKfgjr8TkUufImMpOry5YscjwE6Wek4VNbC6Z505lPOJxra1fpdD2pUp4wg==" hashValue="rednykNYSN6w2h/oCnKk2fhDeagv3fGUB8LWAWFlnxolRU+rZeliTGKSXafENhPS8uWGyA0RrHa3zltnZQdA7A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COUNTIFS(L8:L144,"=0",A8:A144,"P")+COUNTIFS(L8:L144,"",A8:A144,"P")+SUM(Q8:Q144)</f>
        <v>0</v>
      </c>
    </row>
    <row r="8" ht="13">
      <c r="A8" s="1" t="s">
        <v>64</v>
      </c>
      <c r="C8" s="22" t="s">
        <v>944</v>
      </c>
      <c r="E8" s="23" t="s">
        <v>29</v>
      </c>
      <c r="L8" s="24">
        <f>L9+L14+L31</f>
        <v>0</v>
      </c>
      <c r="M8" s="24">
        <f>M9+M14+M31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69</v>
      </c>
      <c r="B10" s="1">
        <v>33</v>
      </c>
      <c r="C10" s="26" t="s">
        <v>342</v>
      </c>
      <c r="D10" t="s">
        <v>343</v>
      </c>
      <c r="E10" s="27" t="s">
        <v>344</v>
      </c>
      <c r="F10" s="28" t="s">
        <v>73</v>
      </c>
      <c r="G10" s="29">
        <v>146.16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75</v>
      </c>
      <c r="E11" s="27" t="s">
        <v>83</v>
      </c>
    </row>
    <row r="12" ht="65">
      <c r="A12" s="1" t="s">
        <v>76</v>
      </c>
      <c r="E12" s="33" t="s">
        <v>945</v>
      </c>
    </row>
    <row r="13" ht="137.5">
      <c r="A13" s="1" t="s">
        <v>78</v>
      </c>
      <c r="E13" s="27" t="s">
        <v>85</v>
      </c>
    </row>
    <row r="14" ht="13">
      <c r="A14" s="1" t="s">
        <v>66</v>
      </c>
      <c r="C14" s="22" t="s">
        <v>111</v>
      </c>
      <c r="E14" s="23" t="s">
        <v>112</v>
      </c>
      <c r="L14" s="24">
        <f>SUMIFS(L15:L30,A15:A30,"P")</f>
        <v>0</v>
      </c>
      <c r="M14" s="24">
        <f>SUMIFS(M15:M30,A15:A30,"P")</f>
        <v>0</v>
      </c>
      <c r="N14" s="25"/>
    </row>
    <row r="15">
      <c r="A15" s="1" t="s">
        <v>69</v>
      </c>
      <c r="B15" s="1">
        <v>1</v>
      </c>
      <c r="C15" s="26" t="s">
        <v>378</v>
      </c>
      <c r="D15" t="s">
        <v>71</v>
      </c>
      <c r="E15" s="27" t="s">
        <v>379</v>
      </c>
      <c r="F15" s="28" t="s">
        <v>115</v>
      </c>
      <c r="G15" s="29">
        <v>6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74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75</v>
      </c>
      <c r="E16" s="27" t="s">
        <v>71</v>
      </c>
    </row>
    <row r="17" ht="26">
      <c r="A17" s="1" t="s">
        <v>76</v>
      </c>
      <c r="E17" s="33" t="s">
        <v>946</v>
      </c>
    </row>
    <row r="18" ht="337.5">
      <c r="A18" s="1" t="s">
        <v>78</v>
      </c>
      <c r="E18" s="27" t="s">
        <v>381</v>
      </c>
    </row>
    <row r="19">
      <c r="A19" s="1" t="s">
        <v>69</v>
      </c>
      <c r="B19" s="1">
        <v>2</v>
      </c>
      <c r="C19" s="26" t="s">
        <v>947</v>
      </c>
      <c r="D19" t="s">
        <v>71</v>
      </c>
      <c r="E19" s="27" t="s">
        <v>948</v>
      </c>
      <c r="F19" s="28" t="s">
        <v>115</v>
      </c>
      <c r="G19" s="29">
        <v>81.200000000000003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74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75</v>
      </c>
      <c r="E20" s="27" t="s">
        <v>71</v>
      </c>
    </row>
    <row r="21" ht="39">
      <c r="A21" s="1" t="s">
        <v>76</v>
      </c>
      <c r="E21" s="33" t="s">
        <v>949</v>
      </c>
    </row>
    <row r="22" ht="337.5">
      <c r="A22" s="1" t="s">
        <v>78</v>
      </c>
      <c r="E22" s="27" t="s">
        <v>381</v>
      </c>
    </row>
    <row r="23">
      <c r="A23" s="1" t="s">
        <v>69</v>
      </c>
      <c r="B23" s="1">
        <v>3</v>
      </c>
      <c r="C23" s="26" t="s">
        <v>387</v>
      </c>
      <c r="D23" t="s">
        <v>71</v>
      </c>
      <c r="E23" s="27" t="s">
        <v>388</v>
      </c>
      <c r="F23" s="28" t="s">
        <v>115</v>
      </c>
      <c r="G23" s="29">
        <v>6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74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75</v>
      </c>
      <c r="E24" s="27" t="s">
        <v>71</v>
      </c>
    </row>
    <row r="25" ht="26">
      <c r="A25" s="1" t="s">
        <v>76</v>
      </c>
      <c r="E25" s="33" t="s">
        <v>911</v>
      </c>
    </row>
    <row r="26" ht="250">
      <c r="A26" s="1" t="s">
        <v>78</v>
      </c>
      <c r="E26" s="27" t="s">
        <v>390</v>
      </c>
    </row>
    <row r="27">
      <c r="A27" s="1" t="s">
        <v>69</v>
      </c>
      <c r="B27" s="1">
        <v>4</v>
      </c>
      <c r="C27" s="26" t="s">
        <v>788</v>
      </c>
      <c r="D27" t="s">
        <v>71</v>
      </c>
      <c r="E27" s="27" t="s">
        <v>789</v>
      </c>
      <c r="F27" s="28" t="s">
        <v>115</v>
      </c>
      <c r="G27" s="29">
        <v>81.200000000000003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74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75</v>
      </c>
      <c r="E28" s="27" t="s">
        <v>71</v>
      </c>
    </row>
    <row r="29" ht="26">
      <c r="A29" s="1" t="s">
        <v>76</v>
      </c>
      <c r="E29" s="33" t="s">
        <v>950</v>
      </c>
    </row>
    <row r="30" ht="250">
      <c r="A30" s="1" t="s">
        <v>78</v>
      </c>
      <c r="E30" s="27" t="s">
        <v>791</v>
      </c>
    </row>
    <row r="31" ht="13">
      <c r="A31" s="1" t="s">
        <v>66</v>
      </c>
      <c r="C31" s="22" t="s">
        <v>593</v>
      </c>
      <c r="E31" s="23" t="s">
        <v>951</v>
      </c>
      <c r="L31" s="24">
        <f>SUMIFS(L32:L143,A32:A143,"P")</f>
        <v>0</v>
      </c>
      <c r="M31" s="24">
        <f>SUMIFS(M32:M143,A32:A143,"P")</f>
        <v>0</v>
      </c>
      <c r="N31" s="25"/>
    </row>
    <row r="32">
      <c r="A32" s="1" t="s">
        <v>69</v>
      </c>
      <c r="B32" s="1">
        <v>5</v>
      </c>
      <c r="C32" s="26" t="s">
        <v>952</v>
      </c>
      <c r="D32" t="s">
        <v>71</v>
      </c>
      <c r="E32" s="27" t="s">
        <v>953</v>
      </c>
      <c r="F32" s="28" t="s">
        <v>201</v>
      </c>
      <c r="G32" s="29">
        <v>3</v>
      </c>
      <c r="H32" s="28">
        <v>0</v>
      </c>
      <c r="I32" s="30">
        <f>ROUND(G32*H32,P4)</f>
        <v>0</v>
      </c>
      <c r="L32" s="31">
        <v>0</v>
      </c>
      <c r="M32" s="24">
        <f>ROUND(G32*L32,P4)</f>
        <v>0</v>
      </c>
      <c r="N32" s="25" t="s">
        <v>74</v>
      </c>
      <c r="O32" s="32">
        <f>M32*AA32</f>
        <v>0</v>
      </c>
      <c r="P32" s="1">
        <v>3</v>
      </c>
      <c r="AA32" s="1">
        <f>IF(P32=1,$O$3,IF(P32=2,$O$4,$O$5))</f>
        <v>0</v>
      </c>
    </row>
    <row r="33">
      <c r="A33" s="1" t="s">
        <v>75</v>
      </c>
      <c r="E33" s="27" t="s">
        <v>954</v>
      </c>
    </row>
    <row r="34" ht="26">
      <c r="A34" s="1" t="s">
        <v>76</v>
      </c>
      <c r="E34" s="33" t="s">
        <v>955</v>
      </c>
    </row>
    <row r="35">
      <c r="A35" s="1" t="s">
        <v>78</v>
      </c>
      <c r="E35" s="27" t="s">
        <v>956</v>
      </c>
    </row>
    <row r="36">
      <c r="A36" s="1" t="s">
        <v>69</v>
      </c>
      <c r="B36" s="1">
        <v>6</v>
      </c>
      <c r="C36" s="26" t="s">
        <v>957</v>
      </c>
      <c r="D36" t="s">
        <v>71</v>
      </c>
      <c r="E36" s="27" t="s">
        <v>958</v>
      </c>
      <c r="F36" s="28" t="s">
        <v>201</v>
      </c>
      <c r="G36" s="29">
        <v>4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74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75</v>
      </c>
      <c r="E37" s="27" t="s">
        <v>954</v>
      </c>
    </row>
    <row r="38" ht="26">
      <c r="A38" s="1" t="s">
        <v>76</v>
      </c>
      <c r="E38" s="33" t="s">
        <v>959</v>
      </c>
    </row>
    <row r="39">
      <c r="A39" s="1" t="s">
        <v>78</v>
      </c>
      <c r="E39" s="27" t="s">
        <v>956</v>
      </c>
    </row>
    <row r="40">
      <c r="A40" s="1" t="s">
        <v>69</v>
      </c>
      <c r="B40" s="1">
        <v>7</v>
      </c>
      <c r="C40" s="26" t="s">
        <v>960</v>
      </c>
      <c r="D40" t="s">
        <v>71</v>
      </c>
      <c r="E40" s="27" t="s">
        <v>961</v>
      </c>
      <c r="F40" s="28" t="s">
        <v>201</v>
      </c>
      <c r="G40" s="29">
        <v>5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74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75</v>
      </c>
      <c r="E41" s="27" t="s">
        <v>962</v>
      </c>
    </row>
    <row r="42" ht="26">
      <c r="A42" s="1" t="s">
        <v>76</v>
      </c>
      <c r="E42" s="33" t="s">
        <v>963</v>
      </c>
    </row>
    <row r="43">
      <c r="A43" s="1" t="s">
        <v>78</v>
      </c>
      <c r="E43" s="27" t="s">
        <v>956</v>
      </c>
    </row>
    <row r="44">
      <c r="A44" s="1" t="s">
        <v>69</v>
      </c>
      <c r="B44" s="1">
        <v>8</v>
      </c>
      <c r="C44" s="26" t="s">
        <v>595</v>
      </c>
      <c r="D44" t="s">
        <v>71</v>
      </c>
      <c r="E44" s="27" t="s">
        <v>596</v>
      </c>
      <c r="F44" s="28" t="s">
        <v>190</v>
      </c>
      <c r="G44" s="29">
        <v>290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74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75</v>
      </c>
      <c r="E45" s="27" t="s">
        <v>954</v>
      </c>
    </row>
    <row r="46" ht="26">
      <c r="A46" s="1" t="s">
        <v>76</v>
      </c>
      <c r="E46" s="33" t="s">
        <v>964</v>
      </c>
    </row>
    <row r="47">
      <c r="A47" s="1" t="s">
        <v>78</v>
      </c>
      <c r="E47" s="27" t="s">
        <v>956</v>
      </c>
    </row>
    <row r="48">
      <c r="A48" s="1" t="s">
        <v>69</v>
      </c>
      <c r="B48" s="1">
        <v>9</v>
      </c>
      <c r="C48" s="26" t="s">
        <v>965</v>
      </c>
      <c r="D48" t="s">
        <v>71</v>
      </c>
      <c r="E48" s="27" t="s">
        <v>966</v>
      </c>
      <c r="F48" s="28" t="s">
        <v>190</v>
      </c>
      <c r="G48" s="29">
        <v>290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74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75</v>
      </c>
      <c r="E49" s="27" t="s">
        <v>954</v>
      </c>
    </row>
    <row r="50" ht="26">
      <c r="A50" s="1" t="s">
        <v>76</v>
      </c>
      <c r="E50" s="33" t="s">
        <v>967</v>
      </c>
    </row>
    <row r="51">
      <c r="A51" s="1" t="s">
        <v>78</v>
      </c>
      <c r="E51" s="27" t="s">
        <v>956</v>
      </c>
    </row>
    <row r="52" ht="25">
      <c r="A52" s="1" t="s">
        <v>69</v>
      </c>
      <c r="B52" s="1">
        <v>10</v>
      </c>
      <c r="C52" s="26" t="s">
        <v>968</v>
      </c>
      <c r="D52" t="s">
        <v>71</v>
      </c>
      <c r="E52" s="27" t="s">
        <v>969</v>
      </c>
      <c r="F52" s="28" t="s">
        <v>190</v>
      </c>
      <c r="G52" s="29">
        <v>290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74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75</v>
      </c>
      <c r="E53" s="27" t="s">
        <v>954</v>
      </c>
    </row>
    <row r="54" ht="26">
      <c r="A54" s="1" t="s">
        <v>76</v>
      </c>
      <c r="E54" s="33" t="s">
        <v>967</v>
      </c>
    </row>
    <row r="55">
      <c r="A55" s="1" t="s">
        <v>78</v>
      </c>
      <c r="E55" s="27" t="s">
        <v>956</v>
      </c>
    </row>
    <row r="56">
      <c r="A56" s="1" t="s">
        <v>69</v>
      </c>
      <c r="B56" s="1">
        <v>11</v>
      </c>
      <c r="C56" s="26" t="s">
        <v>970</v>
      </c>
      <c r="D56" t="s">
        <v>71</v>
      </c>
      <c r="E56" s="27" t="s">
        <v>971</v>
      </c>
      <c r="F56" s="28" t="s">
        <v>201</v>
      </c>
      <c r="G56" s="29">
        <v>8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74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75</v>
      </c>
      <c r="E57" s="27" t="s">
        <v>954</v>
      </c>
    </row>
    <row r="58" ht="26">
      <c r="A58" s="1" t="s">
        <v>76</v>
      </c>
      <c r="E58" s="33" t="s">
        <v>972</v>
      </c>
    </row>
    <row r="59">
      <c r="A59" s="1" t="s">
        <v>78</v>
      </c>
      <c r="E59" s="27" t="s">
        <v>956</v>
      </c>
    </row>
    <row r="60" ht="37.5">
      <c r="A60" s="1" t="s">
        <v>69</v>
      </c>
      <c r="B60" s="1">
        <v>12</v>
      </c>
      <c r="C60" s="26" t="s">
        <v>973</v>
      </c>
      <c r="D60" t="s">
        <v>71</v>
      </c>
      <c r="E60" s="27" t="s">
        <v>974</v>
      </c>
      <c r="F60" s="28" t="s">
        <v>115</v>
      </c>
      <c r="G60" s="29">
        <v>3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74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75</v>
      </c>
      <c r="E61" s="27" t="s">
        <v>975</v>
      </c>
    </row>
    <row r="62" ht="26">
      <c r="A62" s="1" t="s">
        <v>76</v>
      </c>
      <c r="E62" s="33" t="s">
        <v>976</v>
      </c>
    </row>
    <row r="63">
      <c r="A63" s="1" t="s">
        <v>78</v>
      </c>
      <c r="E63" s="27" t="s">
        <v>956</v>
      </c>
    </row>
    <row r="64">
      <c r="A64" s="1" t="s">
        <v>69</v>
      </c>
      <c r="B64" s="1">
        <v>13</v>
      </c>
      <c r="C64" s="26" t="s">
        <v>977</v>
      </c>
      <c r="D64" t="s">
        <v>71</v>
      </c>
      <c r="E64" s="27" t="s">
        <v>978</v>
      </c>
      <c r="F64" s="28" t="s">
        <v>201</v>
      </c>
      <c r="G64" s="29">
        <v>3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74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75</v>
      </c>
      <c r="E65" s="27" t="s">
        <v>979</v>
      </c>
    </row>
    <row r="66" ht="26">
      <c r="A66" s="1" t="s">
        <v>76</v>
      </c>
      <c r="E66" s="33" t="s">
        <v>980</v>
      </c>
    </row>
    <row r="67">
      <c r="A67" s="1" t="s">
        <v>78</v>
      </c>
      <c r="E67" s="27" t="s">
        <v>956</v>
      </c>
    </row>
    <row r="68">
      <c r="A68" s="1" t="s">
        <v>69</v>
      </c>
      <c r="B68" s="1">
        <v>14</v>
      </c>
      <c r="C68" s="26" t="s">
        <v>981</v>
      </c>
      <c r="D68" t="s">
        <v>71</v>
      </c>
      <c r="E68" s="27" t="s">
        <v>982</v>
      </c>
      <c r="F68" s="28" t="s">
        <v>201</v>
      </c>
      <c r="G68" s="29">
        <v>3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74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75</v>
      </c>
      <c r="E69" s="27" t="s">
        <v>979</v>
      </c>
    </row>
    <row r="70" ht="26">
      <c r="A70" s="1" t="s">
        <v>76</v>
      </c>
      <c r="E70" s="33" t="s">
        <v>983</v>
      </c>
    </row>
    <row r="71">
      <c r="A71" s="1" t="s">
        <v>78</v>
      </c>
      <c r="E71" s="27" t="s">
        <v>956</v>
      </c>
    </row>
    <row r="72">
      <c r="A72" s="1" t="s">
        <v>69</v>
      </c>
      <c r="B72" s="1">
        <v>15</v>
      </c>
      <c r="C72" s="26" t="s">
        <v>984</v>
      </c>
      <c r="D72" t="s">
        <v>71</v>
      </c>
      <c r="E72" s="27" t="s">
        <v>985</v>
      </c>
      <c r="F72" s="28" t="s">
        <v>201</v>
      </c>
      <c r="G72" s="29">
        <v>3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74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75</v>
      </c>
      <c r="E73" s="27" t="s">
        <v>979</v>
      </c>
    </row>
    <row r="74" ht="26">
      <c r="A74" s="1" t="s">
        <v>76</v>
      </c>
      <c r="E74" s="33" t="s">
        <v>983</v>
      </c>
    </row>
    <row r="75">
      <c r="A75" s="1" t="s">
        <v>78</v>
      </c>
      <c r="E75" s="27" t="s">
        <v>956</v>
      </c>
    </row>
    <row r="76">
      <c r="A76" s="1" t="s">
        <v>69</v>
      </c>
      <c r="B76" s="1">
        <v>16</v>
      </c>
      <c r="C76" s="26" t="s">
        <v>986</v>
      </c>
      <c r="D76" t="s">
        <v>71</v>
      </c>
      <c r="E76" s="27" t="s">
        <v>987</v>
      </c>
      <c r="F76" s="28" t="s">
        <v>201</v>
      </c>
      <c r="G76" s="29">
        <v>3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74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75</v>
      </c>
      <c r="E77" s="27" t="s">
        <v>979</v>
      </c>
    </row>
    <row r="78" ht="26">
      <c r="A78" s="1" t="s">
        <v>76</v>
      </c>
      <c r="E78" s="33" t="s">
        <v>983</v>
      </c>
    </row>
    <row r="79">
      <c r="A79" s="1" t="s">
        <v>78</v>
      </c>
      <c r="E79" s="27" t="s">
        <v>956</v>
      </c>
    </row>
    <row r="80">
      <c r="A80" s="1" t="s">
        <v>69</v>
      </c>
      <c r="B80" s="1">
        <v>17</v>
      </c>
      <c r="C80" s="26" t="s">
        <v>988</v>
      </c>
      <c r="D80" t="s">
        <v>71</v>
      </c>
      <c r="E80" s="27" t="s">
        <v>989</v>
      </c>
      <c r="F80" s="28" t="s">
        <v>201</v>
      </c>
      <c r="G80" s="29">
        <v>3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74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75</v>
      </c>
      <c r="E81" s="27" t="s">
        <v>979</v>
      </c>
    </row>
    <row r="82" ht="26">
      <c r="A82" s="1" t="s">
        <v>76</v>
      </c>
      <c r="E82" s="33" t="s">
        <v>983</v>
      </c>
    </row>
    <row r="83">
      <c r="A83" s="1" t="s">
        <v>78</v>
      </c>
      <c r="E83" s="27" t="s">
        <v>956</v>
      </c>
    </row>
    <row r="84">
      <c r="A84" s="1" t="s">
        <v>69</v>
      </c>
      <c r="B84" s="1">
        <v>18</v>
      </c>
      <c r="C84" s="26" t="s">
        <v>990</v>
      </c>
      <c r="D84" t="s">
        <v>71</v>
      </c>
      <c r="E84" s="27" t="s">
        <v>991</v>
      </c>
      <c r="F84" s="28" t="s">
        <v>201</v>
      </c>
      <c r="G84" s="29">
        <v>3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74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75</v>
      </c>
      <c r="E85" s="27" t="s">
        <v>979</v>
      </c>
    </row>
    <row r="86" ht="26">
      <c r="A86" s="1" t="s">
        <v>76</v>
      </c>
      <c r="E86" s="33" t="s">
        <v>992</v>
      </c>
    </row>
    <row r="87">
      <c r="A87" s="1" t="s">
        <v>78</v>
      </c>
      <c r="E87" s="27" t="s">
        <v>71</v>
      </c>
    </row>
    <row r="88">
      <c r="A88" s="1" t="s">
        <v>69</v>
      </c>
      <c r="B88" s="1">
        <v>19</v>
      </c>
      <c r="C88" s="26" t="s">
        <v>993</v>
      </c>
      <c r="D88" t="s">
        <v>71</v>
      </c>
      <c r="E88" s="27" t="s">
        <v>994</v>
      </c>
      <c r="F88" s="28" t="s">
        <v>995</v>
      </c>
      <c r="G88" s="29">
        <v>0.80000000000000004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74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75</v>
      </c>
      <c r="E89" s="27" t="s">
        <v>996</v>
      </c>
    </row>
    <row r="90" ht="26">
      <c r="A90" s="1" t="s">
        <v>76</v>
      </c>
      <c r="E90" s="33" t="s">
        <v>997</v>
      </c>
    </row>
    <row r="91">
      <c r="A91" s="1" t="s">
        <v>78</v>
      </c>
      <c r="E91" s="27" t="s">
        <v>956</v>
      </c>
    </row>
    <row r="92">
      <c r="A92" s="1" t="s">
        <v>69</v>
      </c>
      <c r="B92" s="1">
        <v>20</v>
      </c>
      <c r="C92" s="26" t="s">
        <v>998</v>
      </c>
      <c r="D92" t="s">
        <v>71</v>
      </c>
      <c r="E92" s="27" t="s">
        <v>999</v>
      </c>
      <c r="F92" s="28" t="s">
        <v>190</v>
      </c>
      <c r="G92" s="29">
        <v>80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74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75</v>
      </c>
      <c r="E93" s="27" t="s">
        <v>996</v>
      </c>
    </row>
    <row r="94" ht="26">
      <c r="A94" s="1" t="s">
        <v>76</v>
      </c>
      <c r="E94" s="33" t="s">
        <v>1000</v>
      </c>
    </row>
    <row r="95">
      <c r="A95" s="1" t="s">
        <v>78</v>
      </c>
      <c r="E95" s="27" t="s">
        <v>956</v>
      </c>
    </row>
    <row r="96">
      <c r="A96" s="1" t="s">
        <v>69</v>
      </c>
      <c r="B96" s="1">
        <v>21</v>
      </c>
      <c r="C96" s="26" t="s">
        <v>1001</v>
      </c>
      <c r="D96" t="s">
        <v>71</v>
      </c>
      <c r="E96" s="27" t="s">
        <v>1002</v>
      </c>
      <c r="F96" s="28" t="s">
        <v>190</v>
      </c>
      <c r="G96" s="29">
        <v>90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74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75</v>
      </c>
      <c r="E97" s="27" t="s">
        <v>1003</v>
      </c>
    </row>
    <row r="98" ht="26">
      <c r="A98" s="1" t="s">
        <v>76</v>
      </c>
      <c r="E98" s="33" t="s">
        <v>1004</v>
      </c>
    </row>
    <row r="99">
      <c r="A99" s="1" t="s">
        <v>78</v>
      </c>
      <c r="E99" s="27" t="s">
        <v>956</v>
      </c>
    </row>
    <row r="100">
      <c r="A100" s="1" t="s">
        <v>69</v>
      </c>
      <c r="B100" s="1">
        <v>22</v>
      </c>
      <c r="C100" s="26" t="s">
        <v>1005</v>
      </c>
      <c r="D100" t="s">
        <v>71</v>
      </c>
      <c r="E100" s="27" t="s">
        <v>1006</v>
      </c>
      <c r="F100" s="28" t="s">
        <v>190</v>
      </c>
      <c r="G100" s="29">
        <v>90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74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75</v>
      </c>
      <c r="E101" s="27" t="s">
        <v>1003</v>
      </c>
    </row>
    <row r="102" ht="26">
      <c r="A102" s="1" t="s">
        <v>76</v>
      </c>
      <c r="E102" s="33" t="s">
        <v>1007</v>
      </c>
    </row>
    <row r="103">
      <c r="A103" s="1" t="s">
        <v>78</v>
      </c>
      <c r="E103" s="27" t="s">
        <v>956</v>
      </c>
    </row>
    <row r="104">
      <c r="A104" s="1" t="s">
        <v>69</v>
      </c>
      <c r="B104" s="1">
        <v>23</v>
      </c>
      <c r="C104" s="26" t="s">
        <v>1008</v>
      </c>
      <c r="D104" t="s">
        <v>71</v>
      </c>
      <c r="E104" s="27" t="s">
        <v>1009</v>
      </c>
      <c r="F104" s="28" t="s">
        <v>190</v>
      </c>
      <c r="G104" s="29">
        <v>90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74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75</v>
      </c>
      <c r="E105" s="27" t="s">
        <v>1003</v>
      </c>
    </row>
    <row r="106" ht="26">
      <c r="A106" s="1" t="s">
        <v>76</v>
      </c>
      <c r="E106" s="33" t="s">
        <v>1007</v>
      </c>
    </row>
    <row r="107">
      <c r="A107" s="1" t="s">
        <v>78</v>
      </c>
      <c r="E107" s="27" t="s">
        <v>956</v>
      </c>
    </row>
    <row r="108">
      <c r="A108" s="1" t="s">
        <v>69</v>
      </c>
      <c r="B108" s="1">
        <v>24</v>
      </c>
      <c r="C108" s="26" t="s">
        <v>1010</v>
      </c>
      <c r="D108" t="s">
        <v>71</v>
      </c>
      <c r="E108" s="27" t="s">
        <v>1011</v>
      </c>
      <c r="F108" s="28" t="s">
        <v>995</v>
      </c>
      <c r="G108" s="29">
        <v>2.1000000000000001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74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75</v>
      </c>
      <c r="E109" s="27" t="s">
        <v>996</v>
      </c>
    </row>
    <row r="110" ht="39">
      <c r="A110" s="1" t="s">
        <v>76</v>
      </c>
      <c r="E110" s="33" t="s">
        <v>1012</v>
      </c>
    </row>
    <row r="111">
      <c r="A111" s="1" t="s">
        <v>78</v>
      </c>
      <c r="E111" s="27" t="s">
        <v>956</v>
      </c>
    </row>
    <row r="112">
      <c r="A112" s="1" t="s">
        <v>69</v>
      </c>
      <c r="B112" s="1">
        <v>25</v>
      </c>
      <c r="C112" s="26" t="s">
        <v>1013</v>
      </c>
      <c r="D112" t="s">
        <v>71</v>
      </c>
      <c r="E112" s="27" t="s">
        <v>1014</v>
      </c>
      <c r="F112" s="28" t="s">
        <v>190</v>
      </c>
      <c r="G112" s="29">
        <v>340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74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75</v>
      </c>
      <c r="E113" s="27" t="s">
        <v>1015</v>
      </c>
    </row>
    <row r="114" ht="26">
      <c r="A114" s="1" t="s">
        <v>76</v>
      </c>
      <c r="E114" s="33" t="s">
        <v>1016</v>
      </c>
    </row>
    <row r="115">
      <c r="A115" s="1" t="s">
        <v>78</v>
      </c>
      <c r="E115" s="27" t="s">
        <v>956</v>
      </c>
    </row>
    <row r="116" ht="25">
      <c r="A116" s="1" t="s">
        <v>69</v>
      </c>
      <c r="B116" s="1">
        <v>26</v>
      </c>
      <c r="C116" s="26" t="s">
        <v>1017</v>
      </c>
      <c r="D116" t="s">
        <v>71</v>
      </c>
      <c r="E116" s="27" t="s">
        <v>1018</v>
      </c>
      <c r="F116" s="28" t="s">
        <v>190</v>
      </c>
      <c r="G116" s="29">
        <v>420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74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75</v>
      </c>
      <c r="E117" s="27" t="s">
        <v>996</v>
      </c>
    </row>
    <row r="118" ht="39">
      <c r="A118" s="1" t="s">
        <v>76</v>
      </c>
      <c r="E118" s="33" t="s">
        <v>1019</v>
      </c>
    </row>
    <row r="119">
      <c r="A119" s="1" t="s">
        <v>78</v>
      </c>
      <c r="E119" s="27" t="s">
        <v>956</v>
      </c>
    </row>
    <row r="120">
      <c r="A120" s="1" t="s">
        <v>69</v>
      </c>
      <c r="B120" s="1">
        <v>27</v>
      </c>
      <c r="C120" s="26" t="s">
        <v>1020</v>
      </c>
      <c r="D120" t="s">
        <v>71</v>
      </c>
      <c r="E120" s="27" t="s">
        <v>1021</v>
      </c>
      <c r="F120" s="28" t="s">
        <v>995</v>
      </c>
      <c r="G120" s="29">
        <v>1.04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74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75</v>
      </c>
      <c r="E121" s="27" t="s">
        <v>1022</v>
      </c>
    </row>
    <row r="122" ht="26">
      <c r="A122" s="1" t="s">
        <v>76</v>
      </c>
      <c r="E122" s="33" t="s">
        <v>1023</v>
      </c>
    </row>
    <row r="123">
      <c r="A123" s="1" t="s">
        <v>78</v>
      </c>
      <c r="E123" s="27" t="s">
        <v>956</v>
      </c>
    </row>
    <row r="124">
      <c r="A124" s="1" t="s">
        <v>69</v>
      </c>
      <c r="B124" s="1">
        <v>28</v>
      </c>
      <c r="C124" s="26" t="s">
        <v>1024</v>
      </c>
      <c r="D124" t="s">
        <v>71</v>
      </c>
      <c r="E124" s="27" t="s">
        <v>1025</v>
      </c>
      <c r="F124" s="28" t="s">
        <v>190</v>
      </c>
      <c r="G124" s="29">
        <v>130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74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75</v>
      </c>
      <c r="E125" s="27" t="s">
        <v>1026</v>
      </c>
    </row>
    <row r="126" ht="26">
      <c r="A126" s="1" t="s">
        <v>76</v>
      </c>
      <c r="E126" s="33" t="s">
        <v>1027</v>
      </c>
    </row>
    <row r="127">
      <c r="A127" s="1" t="s">
        <v>78</v>
      </c>
      <c r="E127" s="27" t="s">
        <v>956</v>
      </c>
    </row>
    <row r="128">
      <c r="A128" s="1" t="s">
        <v>69</v>
      </c>
      <c r="B128" s="1">
        <v>29</v>
      </c>
      <c r="C128" s="26" t="s">
        <v>1028</v>
      </c>
      <c r="D128" t="s">
        <v>71</v>
      </c>
      <c r="E128" s="27" t="s">
        <v>1029</v>
      </c>
      <c r="F128" s="28" t="s">
        <v>201</v>
      </c>
      <c r="G128" s="29">
        <v>4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74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75</v>
      </c>
      <c r="E129" s="27" t="s">
        <v>1030</v>
      </c>
    </row>
    <row r="130" ht="26">
      <c r="A130" s="1" t="s">
        <v>76</v>
      </c>
      <c r="E130" s="33" t="s">
        <v>1031</v>
      </c>
    </row>
    <row r="131">
      <c r="A131" s="1" t="s">
        <v>78</v>
      </c>
      <c r="E131" s="27" t="s">
        <v>956</v>
      </c>
    </row>
    <row r="132">
      <c r="A132" s="1" t="s">
        <v>69</v>
      </c>
      <c r="B132" s="1">
        <v>30</v>
      </c>
      <c r="C132" s="26" t="s">
        <v>1032</v>
      </c>
      <c r="D132" t="s">
        <v>71</v>
      </c>
      <c r="E132" s="27" t="s">
        <v>1033</v>
      </c>
      <c r="F132" s="28" t="s">
        <v>201</v>
      </c>
      <c r="G132" s="29">
        <v>4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74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75</v>
      </c>
      <c r="E133" s="27" t="s">
        <v>1030</v>
      </c>
    </row>
    <row r="134" ht="26">
      <c r="A134" s="1" t="s">
        <v>76</v>
      </c>
      <c r="E134" s="33" t="s">
        <v>1031</v>
      </c>
    </row>
    <row r="135">
      <c r="A135" s="1" t="s">
        <v>78</v>
      </c>
      <c r="E135" s="27" t="s">
        <v>956</v>
      </c>
    </row>
    <row r="136">
      <c r="A136" s="1" t="s">
        <v>69</v>
      </c>
      <c r="B136" s="1">
        <v>31</v>
      </c>
      <c r="C136" s="26" t="s">
        <v>1034</v>
      </c>
      <c r="D136" t="s">
        <v>71</v>
      </c>
      <c r="E136" s="27" t="s">
        <v>1035</v>
      </c>
      <c r="F136" s="28" t="s">
        <v>201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74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75</v>
      </c>
      <c r="E137" s="27" t="s">
        <v>1036</v>
      </c>
    </row>
    <row r="138" ht="26">
      <c r="A138" s="1" t="s">
        <v>76</v>
      </c>
      <c r="E138" s="33" t="s">
        <v>1037</v>
      </c>
    </row>
    <row r="139">
      <c r="A139" s="1" t="s">
        <v>78</v>
      </c>
      <c r="E139" s="27" t="s">
        <v>956</v>
      </c>
    </row>
    <row r="140" ht="25">
      <c r="A140" s="1" t="s">
        <v>69</v>
      </c>
      <c r="B140" s="1">
        <v>32</v>
      </c>
      <c r="C140" s="26" t="s">
        <v>1038</v>
      </c>
      <c r="D140" t="s">
        <v>71</v>
      </c>
      <c r="E140" s="27" t="s">
        <v>1039</v>
      </c>
      <c r="F140" s="28" t="s">
        <v>1040</v>
      </c>
      <c r="G140" s="29">
        <v>16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74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75</v>
      </c>
      <c r="E141" s="27" t="s">
        <v>1041</v>
      </c>
    </row>
    <row r="142" ht="26">
      <c r="A142" s="1" t="s">
        <v>76</v>
      </c>
      <c r="E142" s="33" t="s">
        <v>1042</v>
      </c>
    </row>
    <row r="143">
      <c r="A143" s="1" t="s">
        <v>78</v>
      </c>
      <c r="E143" s="27" t="s">
        <v>956</v>
      </c>
    </row>
  </sheetData>
  <sheetProtection sheet="1" objects="1" scenarios="1" spinCount="100000" saltValue="BARl/JJlPgllcSEgXnG/FSOirA9cVzOL0WQf1cNpe+bJV0LrtjYOIRzBd1kYL/kMc7UOfJ/chSszx5sf00tD8A==" hashValue="db7dLeHruNM/UWKIcfdM0g6UU1yYjT9IwqK/uszMC2nb145jtzBCAv//1XooFEepkEBoA0O585TmK1Qp8W9VnQ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30</v>
      </c>
      <c r="D4" s="1"/>
      <c r="E4" s="17" t="s">
        <v>31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COUNTIFS(L8:L165,"=0",A8:A165,"P")+COUNTIFS(L8:L165,"",A8:A165,"P")+SUM(Q8:Q165)</f>
        <v>0</v>
      </c>
    </row>
    <row r="8" ht="13">
      <c r="A8" s="1" t="s">
        <v>64</v>
      </c>
      <c r="C8" s="22" t="s">
        <v>1043</v>
      </c>
      <c r="E8" s="23" t="s">
        <v>33</v>
      </c>
      <c r="L8" s="24">
        <f>L9+L14+L87+L96+L117+L138+L143+L152</f>
        <v>0</v>
      </c>
      <c r="M8" s="24">
        <f>M9+M14+M87+M96+M117+M138+M143+M152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SUMIFS(L10:L13,A10:A13,"P")</f>
        <v>0</v>
      </c>
      <c r="M9" s="24">
        <f>SUMIFS(M10:M13,A10:A13,"P")</f>
        <v>0</v>
      </c>
      <c r="N9" s="25"/>
    </row>
    <row r="10" ht="25">
      <c r="A10" s="1" t="s">
        <v>69</v>
      </c>
      <c r="B10" s="1">
        <v>37</v>
      </c>
      <c r="C10" s="26" t="s">
        <v>342</v>
      </c>
      <c r="D10" t="s">
        <v>343</v>
      </c>
      <c r="E10" s="27" t="s">
        <v>344</v>
      </c>
      <c r="F10" s="28" t="s">
        <v>73</v>
      </c>
      <c r="G10" s="29">
        <v>6168.1189999999997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75</v>
      </c>
      <c r="E11" s="27" t="s">
        <v>83</v>
      </c>
    </row>
    <row r="12" ht="273">
      <c r="A12" s="1" t="s">
        <v>76</v>
      </c>
      <c r="E12" s="33" t="s">
        <v>1044</v>
      </c>
    </row>
    <row r="13" ht="137.5">
      <c r="A13" s="1" t="s">
        <v>78</v>
      </c>
      <c r="E13" s="27" t="s">
        <v>85</v>
      </c>
    </row>
    <row r="14" ht="13">
      <c r="A14" s="1" t="s">
        <v>66</v>
      </c>
      <c r="C14" s="22" t="s">
        <v>111</v>
      </c>
      <c r="E14" s="23" t="s">
        <v>112</v>
      </c>
      <c r="L14" s="24">
        <f>SUMIFS(L15:L86,A15:A86,"P")</f>
        <v>0</v>
      </c>
      <c r="M14" s="24">
        <f>SUMIFS(M15:M86,A15:A86,"P")</f>
        <v>0</v>
      </c>
      <c r="N14" s="25"/>
    </row>
    <row r="15">
      <c r="A15" s="1" t="s">
        <v>69</v>
      </c>
      <c r="B15" s="1">
        <v>1</v>
      </c>
      <c r="C15" s="26" t="s">
        <v>357</v>
      </c>
      <c r="D15" t="s">
        <v>71</v>
      </c>
      <c r="E15" s="27" t="s">
        <v>358</v>
      </c>
      <c r="F15" s="28" t="s">
        <v>146</v>
      </c>
      <c r="G15" s="29">
        <v>148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74</v>
      </c>
      <c r="O15" s="32">
        <f>M15*AA15</f>
        <v>0</v>
      </c>
      <c r="P15" s="1">
        <v>1</v>
      </c>
      <c r="AA15" s="1">
        <f>IF(P15=1,$O$3,IF(P15=2,$O$4,$O$5))</f>
        <v>0</v>
      </c>
    </row>
    <row r="16">
      <c r="A16" s="1" t="s">
        <v>75</v>
      </c>
      <c r="E16" s="27" t="s">
        <v>71</v>
      </c>
    </row>
    <row r="17" ht="26">
      <c r="A17" s="1" t="s">
        <v>76</v>
      </c>
      <c r="E17" s="33" t="s">
        <v>1045</v>
      </c>
    </row>
    <row r="18" ht="75">
      <c r="A18" s="1" t="s">
        <v>78</v>
      </c>
      <c r="E18" s="27" t="s">
        <v>1046</v>
      </c>
    </row>
    <row r="19">
      <c r="A19" s="1" t="s">
        <v>69</v>
      </c>
      <c r="B19" s="1">
        <v>2</v>
      </c>
      <c r="C19" s="26" t="s">
        <v>1047</v>
      </c>
      <c r="D19" t="s">
        <v>71</v>
      </c>
      <c r="E19" s="27" t="s">
        <v>1048</v>
      </c>
      <c r="F19" s="28" t="s">
        <v>146</v>
      </c>
      <c r="G19" s="29">
        <v>5803.9970000000003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74</v>
      </c>
      <c r="O19" s="32">
        <f>M19*AA19</f>
        <v>0</v>
      </c>
      <c r="P19" s="1">
        <v>1</v>
      </c>
      <c r="AA19" s="1">
        <f>IF(P19=1,$O$3,IF(P19=2,$O$4,$O$5))</f>
        <v>0</v>
      </c>
    </row>
    <row r="20" ht="50">
      <c r="A20" s="1" t="s">
        <v>75</v>
      </c>
      <c r="E20" s="27" t="s">
        <v>1049</v>
      </c>
    </row>
    <row r="21" ht="78">
      <c r="A21" s="1" t="s">
        <v>76</v>
      </c>
      <c r="E21" s="33" t="s">
        <v>1050</v>
      </c>
    </row>
    <row r="22">
      <c r="A22" s="1" t="s">
        <v>78</v>
      </c>
      <c r="E22" s="27" t="s">
        <v>1051</v>
      </c>
    </row>
    <row r="23">
      <c r="A23" s="1" t="s">
        <v>69</v>
      </c>
      <c r="B23" s="1">
        <v>3</v>
      </c>
      <c r="C23" s="26" t="s">
        <v>1052</v>
      </c>
      <c r="D23" t="s">
        <v>71</v>
      </c>
      <c r="E23" s="27" t="s">
        <v>1053</v>
      </c>
      <c r="F23" s="28" t="s">
        <v>115</v>
      </c>
      <c r="G23" s="29">
        <v>523.60000000000002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74</v>
      </c>
      <c r="O23" s="32">
        <f>M23*AA23</f>
        <v>0</v>
      </c>
      <c r="P23" s="1">
        <v>3</v>
      </c>
      <c r="AA23" s="1">
        <f>IF(P23=1,$O$3,IF(P23=2,$O$4,$O$5))</f>
        <v>0</v>
      </c>
    </row>
    <row r="24" ht="62.5">
      <c r="A24" s="1" t="s">
        <v>75</v>
      </c>
      <c r="E24" s="27" t="s">
        <v>1054</v>
      </c>
    </row>
    <row r="25" ht="39">
      <c r="A25" s="1" t="s">
        <v>76</v>
      </c>
      <c r="E25" s="33" t="s">
        <v>1055</v>
      </c>
    </row>
    <row r="26" ht="62.5">
      <c r="A26" s="1" t="s">
        <v>78</v>
      </c>
      <c r="E26" s="27" t="s">
        <v>1056</v>
      </c>
    </row>
    <row r="27">
      <c r="A27" s="1" t="s">
        <v>69</v>
      </c>
      <c r="B27" s="1">
        <v>4</v>
      </c>
      <c r="C27" s="26" t="s">
        <v>1057</v>
      </c>
      <c r="D27" t="s">
        <v>71</v>
      </c>
      <c r="E27" s="27" t="s">
        <v>1058</v>
      </c>
      <c r="F27" s="28" t="s">
        <v>115</v>
      </c>
      <c r="G27" s="29">
        <v>745.49900000000002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74</v>
      </c>
      <c r="O27" s="32">
        <f>M27*AA27</f>
        <v>0</v>
      </c>
      <c r="P27" s="1">
        <v>1</v>
      </c>
      <c r="AA27" s="1">
        <f>IF(P27=1,$O$3,IF(P27=2,$O$4,$O$5))</f>
        <v>0</v>
      </c>
    </row>
    <row r="28" ht="62.5">
      <c r="A28" s="1" t="s">
        <v>75</v>
      </c>
      <c r="E28" s="27" t="s">
        <v>1059</v>
      </c>
    </row>
    <row r="29" ht="78">
      <c r="A29" s="1" t="s">
        <v>76</v>
      </c>
      <c r="E29" s="33" t="s">
        <v>1060</v>
      </c>
    </row>
    <row r="30" ht="37.5">
      <c r="A30" s="1" t="s">
        <v>78</v>
      </c>
      <c r="E30" s="27" t="s">
        <v>775</v>
      </c>
    </row>
    <row r="31">
      <c r="A31" s="1" t="s">
        <v>69</v>
      </c>
      <c r="B31" s="1">
        <v>5</v>
      </c>
      <c r="C31" s="26" t="s">
        <v>1061</v>
      </c>
      <c r="D31" t="s">
        <v>111</v>
      </c>
      <c r="E31" s="27" t="s">
        <v>1062</v>
      </c>
      <c r="F31" s="28" t="s">
        <v>115</v>
      </c>
      <c r="G31" s="29">
        <v>970.27999999999997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449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75</v>
      </c>
      <c r="E32" s="27" t="s">
        <v>71</v>
      </c>
    </row>
    <row r="33" ht="78">
      <c r="A33" s="1" t="s">
        <v>76</v>
      </c>
      <c r="E33" s="33" t="s">
        <v>1063</v>
      </c>
    </row>
    <row r="34" ht="387.5">
      <c r="A34" s="1" t="s">
        <v>78</v>
      </c>
      <c r="E34" s="27" t="s">
        <v>1064</v>
      </c>
    </row>
    <row r="35">
      <c r="A35" s="1" t="s">
        <v>69</v>
      </c>
      <c r="B35" s="1">
        <v>6</v>
      </c>
      <c r="C35" s="26" t="s">
        <v>1061</v>
      </c>
      <c r="D35" t="s">
        <v>160</v>
      </c>
      <c r="E35" s="27" t="s">
        <v>1062</v>
      </c>
      <c r="F35" s="28" t="s">
        <v>115</v>
      </c>
      <c r="G35" s="29">
        <v>1540.7149999999999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449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75</v>
      </c>
      <c r="E36" s="27" t="s">
        <v>71</v>
      </c>
    </row>
    <row r="37" ht="39">
      <c r="A37" s="1" t="s">
        <v>76</v>
      </c>
      <c r="E37" s="33" t="s">
        <v>1065</v>
      </c>
    </row>
    <row r="38" ht="387.5">
      <c r="A38" s="1" t="s">
        <v>78</v>
      </c>
      <c r="E38" s="27" t="s">
        <v>1064</v>
      </c>
    </row>
    <row r="39">
      <c r="A39" s="1" t="s">
        <v>69</v>
      </c>
      <c r="B39" s="1">
        <v>7</v>
      </c>
      <c r="C39" s="26" t="s">
        <v>1066</v>
      </c>
      <c r="D39" t="s">
        <v>71</v>
      </c>
      <c r="E39" s="27" t="s">
        <v>1067</v>
      </c>
      <c r="F39" s="28" t="s">
        <v>115</v>
      </c>
      <c r="G39" s="29">
        <v>965.63900000000001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74</v>
      </c>
      <c r="O39" s="32">
        <f>M39*AA39</f>
        <v>0</v>
      </c>
      <c r="P39" s="1">
        <v>3</v>
      </c>
      <c r="AA39" s="1">
        <f>IF(P39=1,$O$3,IF(P39=2,$O$4,$O$5))</f>
        <v>0</v>
      </c>
    </row>
    <row r="40" ht="50">
      <c r="A40" s="1" t="s">
        <v>75</v>
      </c>
      <c r="E40" s="27" t="s">
        <v>1068</v>
      </c>
    </row>
    <row r="41" ht="78">
      <c r="A41" s="1" t="s">
        <v>76</v>
      </c>
      <c r="E41" s="33" t="s">
        <v>1069</v>
      </c>
    </row>
    <row r="42" ht="300">
      <c r="A42" s="1" t="s">
        <v>78</v>
      </c>
      <c r="E42" s="27" t="s">
        <v>1070</v>
      </c>
    </row>
    <row r="43">
      <c r="A43" s="1" t="s">
        <v>69</v>
      </c>
      <c r="B43" s="1">
        <v>8</v>
      </c>
      <c r="C43" s="26" t="s">
        <v>776</v>
      </c>
      <c r="D43" t="s">
        <v>71</v>
      </c>
      <c r="E43" s="27" t="s">
        <v>777</v>
      </c>
      <c r="F43" s="28" t="s">
        <v>115</v>
      </c>
      <c r="G43" s="29">
        <v>3.6000000000000001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74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75</v>
      </c>
      <c r="E44" s="27" t="s">
        <v>1071</v>
      </c>
    </row>
    <row r="45" ht="39">
      <c r="A45" s="1" t="s">
        <v>76</v>
      </c>
      <c r="E45" s="33" t="s">
        <v>1072</v>
      </c>
    </row>
    <row r="46" ht="312.5">
      <c r="A46" s="1" t="s">
        <v>78</v>
      </c>
      <c r="E46" s="27" t="s">
        <v>1073</v>
      </c>
    </row>
    <row r="47">
      <c r="A47" s="1" t="s">
        <v>69</v>
      </c>
      <c r="B47" s="1">
        <v>9</v>
      </c>
      <c r="C47" s="26" t="s">
        <v>947</v>
      </c>
      <c r="D47" t="s">
        <v>71</v>
      </c>
      <c r="E47" s="27" t="s">
        <v>948</v>
      </c>
      <c r="F47" s="28" t="s">
        <v>115</v>
      </c>
      <c r="G47" s="29">
        <v>28.273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74</v>
      </c>
      <c r="O47" s="32">
        <f>M47*AA47</f>
        <v>0</v>
      </c>
      <c r="P47" s="1">
        <v>3</v>
      </c>
      <c r="AA47" s="1">
        <f>IF(P47=1,$O$3,IF(P47=2,$O$4,$O$5))</f>
        <v>0</v>
      </c>
    </row>
    <row r="48" ht="75">
      <c r="A48" s="1" t="s">
        <v>75</v>
      </c>
      <c r="E48" s="27" t="s">
        <v>1074</v>
      </c>
    </row>
    <row r="49" ht="182">
      <c r="A49" s="1" t="s">
        <v>76</v>
      </c>
      <c r="E49" s="33" t="s">
        <v>1075</v>
      </c>
    </row>
    <row r="50" ht="312.5">
      <c r="A50" s="1" t="s">
        <v>78</v>
      </c>
      <c r="E50" s="27" t="s">
        <v>1073</v>
      </c>
    </row>
    <row r="51">
      <c r="A51" s="1" t="s">
        <v>69</v>
      </c>
      <c r="B51" s="1">
        <v>10</v>
      </c>
      <c r="C51" s="26" t="s">
        <v>136</v>
      </c>
      <c r="D51" t="s">
        <v>71</v>
      </c>
      <c r="E51" s="27" t="s">
        <v>137</v>
      </c>
      <c r="F51" s="28" t="s">
        <v>115</v>
      </c>
      <c r="G51" s="29">
        <v>3869.2629999999999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74</v>
      </c>
      <c r="O51" s="32">
        <f>M51*AA51</f>
        <v>0</v>
      </c>
      <c r="P51" s="1">
        <v>3</v>
      </c>
      <c r="AA51" s="1">
        <f>IF(P51=1,$O$3,IF(P51=2,$O$4,$O$5))</f>
        <v>0</v>
      </c>
    </row>
    <row r="52" ht="25">
      <c r="A52" s="1" t="s">
        <v>75</v>
      </c>
      <c r="E52" s="27" t="s">
        <v>1076</v>
      </c>
    </row>
    <row r="53" ht="182">
      <c r="A53" s="1" t="s">
        <v>76</v>
      </c>
      <c r="E53" s="33" t="s">
        <v>1077</v>
      </c>
    </row>
    <row r="54" ht="187.5">
      <c r="A54" s="1" t="s">
        <v>78</v>
      </c>
      <c r="E54" s="27" t="s">
        <v>1078</v>
      </c>
    </row>
    <row r="55">
      <c r="A55" s="1" t="s">
        <v>69</v>
      </c>
      <c r="B55" s="1">
        <v>11</v>
      </c>
      <c r="C55" s="26" t="s">
        <v>1079</v>
      </c>
      <c r="D55" t="s">
        <v>71</v>
      </c>
      <c r="E55" s="27" t="s">
        <v>1080</v>
      </c>
      <c r="F55" s="28" t="s">
        <v>115</v>
      </c>
      <c r="G55" s="29">
        <v>109.8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74</v>
      </c>
      <c r="O55" s="32">
        <f>M55*AA55</f>
        <v>0</v>
      </c>
      <c r="P55" s="1">
        <v>1</v>
      </c>
      <c r="AA55" s="1">
        <f>IF(P55=1,$O$3,IF(P55=2,$O$4,$O$5))</f>
        <v>0</v>
      </c>
    </row>
    <row r="56" ht="25">
      <c r="A56" s="1" t="s">
        <v>75</v>
      </c>
      <c r="E56" s="27" t="s">
        <v>1081</v>
      </c>
    </row>
    <row r="57" ht="78">
      <c r="A57" s="1" t="s">
        <v>76</v>
      </c>
      <c r="E57" s="33" t="s">
        <v>1082</v>
      </c>
    </row>
    <row r="58" ht="275">
      <c r="A58" s="1" t="s">
        <v>78</v>
      </c>
      <c r="E58" s="27" t="s">
        <v>1083</v>
      </c>
    </row>
    <row r="59">
      <c r="A59" s="1" t="s">
        <v>69</v>
      </c>
      <c r="B59" s="1">
        <v>12</v>
      </c>
      <c r="C59" s="26" t="s">
        <v>1084</v>
      </c>
      <c r="D59" t="s">
        <v>71</v>
      </c>
      <c r="E59" s="27" t="s">
        <v>1085</v>
      </c>
      <c r="F59" s="28" t="s">
        <v>115</v>
      </c>
      <c r="G59" s="29">
        <v>2.8730000000000002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74</v>
      </c>
      <c r="O59" s="32">
        <f>M59*AA59</f>
        <v>0</v>
      </c>
      <c r="P59" s="1">
        <v>3</v>
      </c>
      <c r="AA59" s="1">
        <f>IF(P59=1,$O$3,IF(P59=2,$O$4,$O$5))</f>
        <v>0</v>
      </c>
    </row>
    <row r="60" ht="37.5">
      <c r="A60" s="1" t="s">
        <v>75</v>
      </c>
      <c r="E60" s="27" t="s">
        <v>1086</v>
      </c>
    </row>
    <row r="61" ht="26">
      <c r="A61" s="1" t="s">
        <v>76</v>
      </c>
      <c r="E61" s="33" t="s">
        <v>1087</v>
      </c>
    </row>
    <row r="62" ht="237.5">
      <c r="A62" s="1" t="s">
        <v>78</v>
      </c>
      <c r="E62" s="27" t="s">
        <v>1088</v>
      </c>
    </row>
    <row r="63">
      <c r="A63" s="1" t="s">
        <v>69</v>
      </c>
      <c r="B63" s="1">
        <v>13</v>
      </c>
      <c r="C63" s="26" t="s">
        <v>387</v>
      </c>
      <c r="D63" t="s">
        <v>71</v>
      </c>
      <c r="E63" s="27" t="s">
        <v>388</v>
      </c>
      <c r="F63" s="28" t="s">
        <v>115</v>
      </c>
      <c r="G63" s="29">
        <v>220.13999999999999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74</v>
      </c>
      <c r="O63" s="32">
        <f>M63*AA63</f>
        <v>0</v>
      </c>
      <c r="P63" s="1">
        <v>1</v>
      </c>
      <c r="AA63" s="1">
        <f>IF(P63=1,$O$3,IF(P63=2,$O$4,$O$5))</f>
        <v>0</v>
      </c>
    </row>
    <row r="64" ht="37.5">
      <c r="A64" s="1" t="s">
        <v>75</v>
      </c>
      <c r="E64" s="27" t="s">
        <v>1089</v>
      </c>
    </row>
    <row r="65" ht="78">
      <c r="A65" s="1" t="s">
        <v>76</v>
      </c>
      <c r="E65" s="33" t="s">
        <v>1090</v>
      </c>
    </row>
    <row r="66" ht="225">
      <c r="A66" s="1" t="s">
        <v>78</v>
      </c>
      <c r="E66" s="27" t="s">
        <v>1091</v>
      </c>
    </row>
    <row r="67">
      <c r="A67" s="1" t="s">
        <v>69</v>
      </c>
      <c r="B67" s="1">
        <v>14</v>
      </c>
      <c r="C67" s="26" t="s">
        <v>391</v>
      </c>
      <c r="D67" t="s">
        <v>71</v>
      </c>
      <c r="E67" s="27" t="s">
        <v>392</v>
      </c>
      <c r="F67" s="28" t="s">
        <v>115</v>
      </c>
      <c r="G67" s="29">
        <v>13.5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74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75</v>
      </c>
      <c r="E68" s="27" t="s">
        <v>1092</v>
      </c>
    </row>
    <row r="69" ht="39">
      <c r="A69" s="1" t="s">
        <v>76</v>
      </c>
      <c r="E69" s="33" t="s">
        <v>1093</v>
      </c>
    </row>
    <row r="70" ht="287.5">
      <c r="A70" s="1" t="s">
        <v>78</v>
      </c>
      <c r="E70" s="27" t="s">
        <v>1094</v>
      </c>
    </row>
    <row r="71">
      <c r="A71" s="1" t="s">
        <v>69</v>
      </c>
      <c r="B71" s="1">
        <v>15</v>
      </c>
      <c r="C71" s="26" t="s">
        <v>1095</v>
      </c>
      <c r="D71" t="s">
        <v>71</v>
      </c>
      <c r="E71" s="27" t="s">
        <v>1096</v>
      </c>
      <c r="F71" s="28" t="s">
        <v>146</v>
      </c>
      <c r="G71" s="29">
        <v>5143.4170000000004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74</v>
      </c>
      <c r="O71" s="32">
        <f>M71*AA71</f>
        <v>0</v>
      </c>
      <c r="P71" s="1">
        <v>3</v>
      </c>
      <c r="AA71" s="1">
        <f>IF(P71=1,$O$3,IF(P71=2,$O$4,$O$5))</f>
        <v>0</v>
      </c>
    </row>
    <row r="72" ht="25">
      <c r="A72" s="1" t="s">
        <v>75</v>
      </c>
      <c r="E72" s="27" t="s">
        <v>1097</v>
      </c>
    </row>
    <row r="73" ht="78">
      <c r="A73" s="1" t="s">
        <v>76</v>
      </c>
      <c r="E73" s="33" t="s">
        <v>1098</v>
      </c>
    </row>
    <row r="74" ht="25">
      <c r="A74" s="1" t="s">
        <v>78</v>
      </c>
      <c r="E74" s="27" t="s">
        <v>1099</v>
      </c>
    </row>
    <row r="75">
      <c r="A75" s="1" t="s">
        <v>69</v>
      </c>
      <c r="B75" s="1">
        <v>16</v>
      </c>
      <c r="C75" s="26" t="s">
        <v>1100</v>
      </c>
      <c r="D75" t="s">
        <v>71</v>
      </c>
      <c r="E75" s="27" t="s">
        <v>1101</v>
      </c>
      <c r="F75" s="28" t="s">
        <v>115</v>
      </c>
      <c r="G75" s="29">
        <v>356.95499999999998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74</v>
      </c>
      <c r="O75" s="32">
        <f>M75*AA75</f>
        <v>0</v>
      </c>
      <c r="P75" s="1">
        <v>3</v>
      </c>
      <c r="AA75" s="1">
        <f>IF(P75=1,$O$3,IF(P75=2,$O$4,$O$5))</f>
        <v>0</v>
      </c>
    </row>
    <row r="76" ht="25">
      <c r="A76" s="1" t="s">
        <v>75</v>
      </c>
      <c r="E76" s="27" t="s">
        <v>1102</v>
      </c>
    </row>
    <row r="77" ht="91">
      <c r="A77" s="1" t="s">
        <v>76</v>
      </c>
      <c r="E77" s="33" t="s">
        <v>1103</v>
      </c>
    </row>
    <row r="78" ht="37.5">
      <c r="A78" s="1" t="s">
        <v>78</v>
      </c>
      <c r="E78" s="27" t="s">
        <v>1104</v>
      </c>
    </row>
    <row r="79">
      <c r="A79" s="1" t="s">
        <v>69</v>
      </c>
      <c r="B79" s="1">
        <v>17</v>
      </c>
      <c r="C79" s="26" t="s">
        <v>1105</v>
      </c>
      <c r="D79" t="s">
        <v>71</v>
      </c>
      <c r="E79" s="27" t="s">
        <v>1106</v>
      </c>
      <c r="F79" s="28" t="s">
        <v>115</v>
      </c>
      <c r="G79" s="29">
        <v>388.54399999999998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74</v>
      </c>
      <c r="O79" s="32">
        <f>M79*AA79</f>
        <v>0</v>
      </c>
      <c r="P79" s="1">
        <v>1</v>
      </c>
      <c r="AA79" s="1">
        <f>IF(P79=1,$O$3,IF(P79=2,$O$4,$O$5))</f>
        <v>0</v>
      </c>
    </row>
    <row r="80">
      <c r="A80" s="1" t="s">
        <v>75</v>
      </c>
      <c r="E80" s="27" t="s">
        <v>1107</v>
      </c>
    </row>
    <row r="81" ht="26">
      <c r="A81" s="1" t="s">
        <v>76</v>
      </c>
      <c r="E81" s="33" t="s">
        <v>1108</v>
      </c>
    </row>
    <row r="82" ht="37.5">
      <c r="A82" s="1" t="s">
        <v>78</v>
      </c>
      <c r="E82" s="27" t="s">
        <v>402</v>
      </c>
    </row>
    <row r="83">
      <c r="A83" s="1" t="s">
        <v>69</v>
      </c>
      <c r="B83" s="1">
        <v>18</v>
      </c>
      <c r="C83" s="26" t="s">
        <v>157</v>
      </c>
      <c r="D83" t="s">
        <v>71</v>
      </c>
      <c r="E83" s="27" t="s">
        <v>158</v>
      </c>
      <c r="F83" s="28" t="s">
        <v>146</v>
      </c>
      <c r="G83" s="29">
        <v>2379.6990000000001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74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75</v>
      </c>
      <c r="E84" s="27" t="s">
        <v>1109</v>
      </c>
    </row>
    <row r="85" ht="65">
      <c r="A85" s="1" t="s">
        <v>76</v>
      </c>
      <c r="E85" s="33" t="s">
        <v>1110</v>
      </c>
    </row>
    <row r="86" ht="25">
      <c r="A86" s="1" t="s">
        <v>78</v>
      </c>
      <c r="E86" s="27" t="s">
        <v>1111</v>
      </c>
    </row>
    <row r="87" ht="13">
      <c r="A87" s="1" t="s">
        <v>66</v>
      </c>
      <c r="C87" s="22" t="s">
        <v>160</v>
      </c>
      <c r="E87" s="23" t="s">
        <v>411</v>
      </c>
      <c r="L87" s="24">
        <f>SUMIFS(L88:L95,A88:A95,"P")</f>
        <v>0</v>
      </c>
      <c r="M87" s="24">
        <f>SUMIFS(M88:M95,A88:A95,"P")</f>
        <v>0</v>
      </c>
      <c r="N87" s="25"/>
    </row>
    <row r="88">
      <c r="A88" s="1" t="s">
        <v>69</v>
      </c>
      <c r="B88" s="1">
        <v>19</v>
      </c>
      <c r="C88" s="26" t="s">
        <v>412</v>
      </c>
      <c r="D88" t="s">
        <v>71</v>
      </c>
      <c r="E88" s="27" t="s">
        <v>413</v>
      </c>
      <c r="F88" s="28" t="s">
        <v>190</v>
      </c>
      <c r="G88" s="29">
        <v>14.15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74</v>
      </c>
      <c r="O88" s="32">
        <f>M88*AA88</f>
        <v>0</v>
      </c>
      <c r="P88" s="1">
        <v>1</v>
      </c>
      <c r="AA88" s="1">
        <f>IF(P88=1,$O$3,IF(P88=2,$O$4,$O$5))</f>
        <v>0</v>
      </c>
    </row>
    <row r="89">
      <c r="A89" s="1" t="s">
        <v>75</v>
      </c>
      <c r="E89" s="27" t="s">
        <v>1112</v>
      </c>
    </row>
    <row r="90" ht="39">
      <c r="A90" s="1" t="s">
        <v>76</v>
      </c>
      <c r="E90" s="33" t="s">
        <v>1113</v>
      </c>
    </row>
    <row r="91" ht="162.5">
      <c r="A91" s="1" t="s">
        <v>78</v>
      </c>
      <c r="E91" s="27" t="s">
        <v>415</v>
      </c>
    </row>
    <row r="92">
      <c r="A92" s="1" t="s">
        <v>69</v>
      </c>
      <c r="B92" s="1">
        <v>21</v>
      </c>
      <c r="C92" s="26" t="s">
        <v>1114</v>
      </c>
      <c r="D92" t="s">
        <v>71</v>
      </c>
      <c r="E92" s="27" t="s">
        <v>1115</v>
      </c>
      <c r="F92" s="28" t="s">
        <v>146</v>
      </c>
      <c r="G92" s="29">
        <v>5135.7169999999996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74</v>
      </c>
      <c r="O92" s="32">
        <f>M92*AA92</f>
        <v>0</v>
      </c>
      <c r="P92" s="1">
        <v>1</v>
      </c>
      <c r="AA92" s="1">
        <f>IF(P92=1,$O$3,IF(P92=2,$O$4,$O$5))</f>
        <v>0</v>
      </c>
    </row>
    <row r="93">
      <c r="A93" s="1" t="s">
        <v>75</v>
      </c>
      <c r="E93" s="27" t="s">
        <v>1116</v>
      </c>
    </row>
    <row r="94" ht="39">
      <c r="A94" s="1" t="s">
        <v>76</v>
      </c>
      <c r="E94" s="33" t="s">
        <v>1117</v>
      </c>
    </row>
    <row r="95" ht="100">
      <c r="A95" s="1" t="s">
        <v>78</v>
      </c>
      <c r="E95" s="27" t="s">
        <v>1118</v>
      </c>
    </row>
    <row r="96" ht="13">
      <c r="A96" s="1" t="s">
        <v>66</v>
      </c>
      <c r="C96" s="22" t="s">
        <v>165</v>
      </c>
      <c r="E96" s="23" t="s">
        <v>166</v>
      </c>
      <c r="L96" s="24">
        <f>SUMIFS(L97:L116,A97:A116,"P")</f>
        <v>0</v>
      </c>
      <c r="M96" s="24">
        <f>SUMIFS(M97:M116,A97:A116,"P")</f>
        <v>0</v>
      </c>
      <c r="N96" s="25"/>
    </row>
    <row r="97">
      <c r="A97" s="1" t="s">
        <v>69</v>
      </c>
      <c r="B97" s="1">
        <v>22</v>
      </c>
      <c r="C97" s="26" t="s">
        <v>557</v>
      </c>
      <c r="D97" t="s">
        <v>71</v>
      </c>
      <c r="E97" s="27" t="s">
        <v>558</v>
      </c>
      <c r="F97" s="28" t="s">
        <v>115</v>
      </c>
      <c r="G97" s="29">
        <v>0.96099999999999997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74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75</v>
      </c>
      <c r="E98" s="27" t="s">
        <v>1119</v>
      </c>
    </row>
    <row r="99" ht="91">
      <c r="A99" s="1" t="s">
        <v>76</v>
      </c>
      <c r="E99" s="33" t="s">
        <v>1120</v>
      </c>
    </row>
    <row r="100" ht="350">
      <c r="A100" s="1" t="s">
        <v>78</v>
      </c>
      <c r="E100" s="27" t="s">
        <v>500</v>
      </c>
    </row>
    <row r="101">
      <c r="A101" s="1" t="s">
        <v>69</v>
      </c>
      <c r="B101" s="1">
        <v>23</v>
      </c>
      <c r="C101" s="26" t="s">
        <v>1121</v>
      </c>
      <c r="D101" t="s">
        <v>71</v>
      </c>
      <c r="E101" s="27" t="s">
        <v>1122</v>
      </c>
      <c r="F101" s="28" t="s">
        <v>115</v>
      </c>
      <c r="G101" s="29">
        <v>1.6919999999999999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74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75</v>
      </c>
      <c r="E102" s="27" t="s">
        <v>1123</v>
      </c>
    </row>
    <row r="103" ht="39">
      <c r="A103" s="1" t="s">
        <v>76</v>
      </c>
      <c r="E103" s="33" t="s">
        <v>1124</v>
      </c>
    </row>
    <row r="104" ht="37.5">
      <c r="A104" s="1" t="s">
        <v>78</v>
      </c>
      <c r="E104" s="27" t="s">
        <v>567</v>
      </c>
    </row>
    <row r="105">
      <c r="A105" s="1" t="s">
        <v>69</v>
      </c>
      <c r="B105" s="1">
        <v>24</v>
      </c>
      <c r="C105" s="26" t="s">
        <v>167</v>
      </c>
      <c r="D105" t="s">
        <v>71</v>
      </c>
      <c r="E105" s="27" t="s">
        <v>168</v>
      </c>
      <c r="F105" s="28" t="s">
        <v>115</v>
      </c>
      <c r="G105" s="29">
        <v>1.9219999999999999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74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75</v>
      </c>
      <c r="E106" s="27" t="s">
        <v>1125</v>
      </c>
    </row>
    <row r="107" ht="91">
      <c r="A107" s="1" t="s">
        <v>76</v>
      </c>
      <c r="E107" s="33" t="s">
        <v>1126</v>
      </c>
    </row>
    <row r="108" ht="100">
      <c r="A108" s="1" t="s">
        <v>78</v>
      </c>
      <c r="E108" s="27" t="s">
        <v>573</v>
      </c>
    </row>
    <row r="109">
      <c r="A109" s="1" t="s">
        <v>69</v>
      </c>
      <c r="B109" s="1">
        <v>25</v>
      </c>
      <c r="C109" s="26" t="s">
        <v>1127</v>
      </c>
      <c r="D109" t="s">
        <v>71</v>
      </c>
      <c r="E109" s="27" t="s">
        <v>1128</v>
      </c>
      <c r="F109" s="28" t="s">
        <v>115</v>
      </c>
      <c r="G109" s="29">
        <v>1.4399999999999999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74</v>
      </c>
      <c r="O109" s="32">
        <f>M109*AA109</f>
        <v>0</v>
      </c>
      <c r="P109" s="1">
        <v>1</v>
      </c>
      <c r="AA109" s="1">
        <f>IF(P109=1,$O$3,IF(P109=2,$O$4,$O$5))</f>
        <v>0</v>
      </c>
    </row>
    <row r="110" ht="25">
      <c r="A110" s="1" t="s">
        <v>75</v>
      </c>
      <c r="E110" s="27" t="s">
        <v>1129</v>
      </c>
    </row>
    <row r="111" ht="39">
      <c r="A111" s="1" t="s">
        <v>76</v>
      </c>
      <c r="E111" s="33" t="s">
        <v>1130</v>
      </c>
    </row>
    <row r="112" ht="62.5">
      <c r="A112" s="1" t="s">
        <v>78</v>
      </c>
      <c r="E112" s="27" t="s">
        <v>1131</v>
      </c>
    </row>
    <row r="113">
      <c r="A113" s="1" t="s">
        <v>69</v>
      </c>
      <c r="B113" s="1">
        <v>26</v>
      </c>
      <c r="C113" s="26" t="s">
        <v>1132</v>
      </c>
      <c r="D113" t="s">
        <v>71</v>
      </c>
      <c r="E113" s="27" t="s">
        <v>1133</v>
      </c>
      <c r="F113" s="28" t="s">
        <v>115</v>
      </c>
      <c r="G113" s="29">
        <v>1.3600000000000001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74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75</v>
      </c>
      <c r="E114" s="27" t="s">
        <v>1134</v>
      </c>
    </row>
    <row r="115" ht="39">
      <c r="A115" s="1" t="s">
        <v>76</v>
      </c>
      <c r="E115" s="33" t="s">
        <v>1135</v>
      </c>
    </row>
    <row r="116" ht="337.5">
      <c r="A116" s="1" t="s">
        <v>78</v>
      </c>
      <c r="E116" s="27" t="s">
        <v>1136</v>
      </c>
    </row>
    <row r="117" ht="13">
      <c r="A117" s="1" t="s">
        <v>66</v>
      </c>
      <c r="C117" s="22" t="s">
        <v>171</v>
      </c>
      <c r="E117" s="23" t="s">
        <v>577</v>
      </c>
      <c r="L117" s="24">
        <f>SUMIFS(L118:L137,A118:A137,"P")</f>
        <v>0</v>
      </c>
      <c r="M117" s="24">
        <f>SUMIFS(M118:M137,A118:A137,"P")</f>
        <v>0</v>
      </c>
      <c r="N117" s="25"/>
    </row>
    <row r="118">
      <c r="A118" s="1" t="s">
        <v>69</v>
      </c>
      <c r="B118" s="1">
        <v>20</v>
      </c>
      <c r="C118" s="26" t="s">
        <v>1137</v>
      </c>
      <c r="D118" t="s">
        <v>71</v>
      </c>
      <c r="E118" s="27" t="s">
        <v>1138</v>
      </c>
      <c r="F118" s="28" t="s">
        <v>115</v>
      </c>
      <c r="G118" s="29">
        <v>1540.7149999999999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74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 ht="25">
      <c r="A119" s="1" t="s">
        <v>75</v>
      </c>
      <c r="E119" s="27" t="s">
        <v>1139</v>
      </c>
    </row>
    <row r="120" ht="39">
      <c r="A120" s="1" t="s">
        <v>76</v>
      </c>
      <c r="E120" s="33" t="s">
        <v>1065</v>
      </c>
    </row>
    <row r="121" ht="37.5">
      <c r="A121" s="1" t="s">
        <v>78</v>
      </c>
      <c r="E121" s="27" t="s">
        <v>567</v>
      </c>
    </row>
    <row r="122">
      <c r="A122" s="1" t="s">
        <v>69</v>
      </c>
      <c r="B122" s="1">
        <v>27</v>
      </c>
      <c r="C122" s="26" t="s">
        <v>1140</v>
      </c>
      <c r="D122" t="s">
        <v>111</v>
      </c>
      <c r="E122" s="27" t="s">
        <v>1141</v>
      </c>
      <c r="F122" s="28" t="s">
        <v>115</v>
      </c>
      <c r="G122" s="29">
        <v>632.00099999999998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449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75</v>
      </c>
      <c r="E123" s="27" t="s">
        <v>71</v>
      </c>
    </row>
    <row r="124" ht="39">
      <c r="A124" s="1" t="s">
        <v>76</v>
      </c>
      <c r="E124" s="33" t="s">
        <v>1142</v>
      </c>
    </row>
    <row r="125" ht="75">
      <c r="A125" s="1" t="s">
        <v>78</v>
      </c>
      <c r="E125" s="27" t="s">
        <v>581</v>
      </c>
    </row>
    <row r="126">
      <c r="A126" s="1" t="s">
        <v>69</v>
      </c>
      <c r="B126" s="1">
        <v>28</v>
      </c>
      <c r="C126" s="26" t="s">
        <v>1140</v>
      </c>
      <c r="D126" t="s">
        <v>160</v>
      </c>
      <c r="E126" s="27" t="s">
        <v>1141</v>
      </c>
      <c r="F126" s="28" t="s">
        <v>115</v>
      </c>
      <c r="G126" s="29">
        <v>1195.6769999999999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449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75</v>
      </c>
      <c r="E127" s="27" t="s">
        <v>71</v>
      </c>
    </row>
    <row r="128" ht="39">
      <c r="A128" s="1" t="s">
        <v>76</v>
      </c>
      <c r="E128" s="33" t="s">
        <v>1143</v>
      </c>
    </row>
    <row r="129" ht="75">
      <c r="A129" s="1" t="s">
        <v>78</v>
      </c>
      <c r="E129" s="27" t="s">
        <v>581</v>
      </c>
    </row>
    <row r="130">
      <c r="A130" s="1" t="s">
        <v>69</v>
      </c>
      <c r="B130" s="1">
        <v>29</v>
      </c>
      <c r="C130" s="26" t="s">
        <v>1144</v>
      </c>
      <c r="D130" t="s">
        <v>71</v>
      </c>
      <c r="E130" s="27" t="s">
        <v>1145</v>
      </c>
      <c r="F130" s="28" t="s">
        <v>115</v>
      </c>
      <c r="G130" s="29">
        <v>3.75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74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">
      <c r="A131" s="1" t="s">
        <v>75</v>
      </c>
      <c r="E131" s="27" t="s">
        <v>1146</v>
      </c>
    </row>
    <row r="132" ht="39">
      <c r="A132" s="1" t="s">
        <v>76</v>
      </c>
      <c r="E132" s="33" t="s">
        <v>1147</v>
      </c>
    </row>
    <row r="133" ht="100">
      <c r="A133" s="1" t="s">
        <v>78</v>
      </c>
      <c r="E133" s="27" t="s">
        <v>1148</v>
      </c>
    </row>
    <row r="134">
      <c r="A134" s="1" t="s">
        <v>69</v>
      </c>
      <c r="B134" s="1">
        <v>30</v>
      </c>
      <c r="C134" s="26" t="s">
        <v>1149</v>
      </c>
      <c r="D134" t="s">
        <v>71</v>
      </c>
      <c r="E134" s="27" t="s">
        <v>1150</v>
      </c>
      <c r="F134" s="28" t="s">
        <v>146</v>
      </c>
      <c r="G134" s="29">
        <v>9992.4439999999995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74</v>
      </c>
      <c r="O134" s="32">
        <f>M134*AA134</f>
        <v>0</v>
      </c>
      <c r="P134" s="1">
        <v>1</v>
      </c>
      <c r="AA134" s="1">
        <f>IF(P134=1,$O$3,IF(P134=2,$O$4,$O$5))</f>
        <v>0</v>
      </c>
    </row>
    <row r="135">
      <c r="A135" s="1" t="s">
        <v>75</v>
      </c>
      <c r="E135" s="27" t="s">
        <v>1151</v>
      </c>
    </row>
    <row r="136" ht="39">
      <c r="A136" s="1" t="s">
        <v>76</v>
      </c>
      <c r="E136" s="33" t="s">
        <v>1152</v>
      </c>
    </row>
    <row r="137" ht="25">
      <c r="A137" s="1" t="s">
        <v>78</v>
      </c>
      <c r="E137" s="27" t="s">
        <v>1153</v>
      </c>
    </row>
    <row r="138" ht="13">
      <c r="A138" s="1" t="s">
        <v>66</v>
      </c>
      <c r="C138" s="22" t="s">
        <v>593</v>
      </c>
      <c r="E138" s="23" t="s">
        <v>594</v>
      </c>
      <c r="L138" s="24">
        <f>SUMIFS(L139:L142,A139:A142,"P")</f>
        <v>0</v>
      </c>
      <c r="M138" s="24">
        <f>SUMIFS(M139:M142,A139:A142,"P")</f>
        <v>0</v>
      </c>
      <c r="N138" s="25"/>
    </row>
    <row r="139">
      <c r="A139" s="1" t="s">
        <v>69</v>
      </c>
      <c r="B139" s="1">
        <v>31</v>
      </c>
      <c r="C139" s="26" t="s">
        <v>1154</v>
      </c>
      <c r="D139" t="s">
        <v>71</v>
      </c>
      <c r="E139" s="27" t="s">
        <v>1155</v>
      </c>
      <c r="F139" s="28" t="s">
        <v>190</v>
      </c>
      <c r="G139" s="29">
        <v>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74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 ht="37.5">
      <c r="A140" s="1" t="s">
        <v>75</v>
      </c>
      <c r="E140" s="27" t="s">
        <v>1156</v>
      </c>
    </row>
    <row r="141" ht="26">
      <c r="A141" s="1" t="s">
        <v>76</v>
      </c>
      <c r="E141" s="33" t="s">
        <v>1157</v>
      </c>
    </row>
    <row r="142" ht="75">
      <c r="A142" s="1" t="s">
        <v>78</v>
      </c>
      <c r="E142" s="27" t="s">
        <v>1158</v>
      </c>
    </row>
    <row r="143" ht="13">
      <c r="A143" s="1" t="s">
        <v>66</v>
      </c>
      <c r="C143" s="22" t="s">
        <v>630</v>
      </c>
      <c r="E143" s="23" t="s">
        <v>631</v>
      </c>
      <c r="L143" s="24">
        <f>SUMIFS(L144:L151,A144:A151,"P")</f>
        <v>0</v>
      </c>
      <c r="M143" s="24">
        <f>SUMIFS(M144:M151,A144:A151,"P")</f>
        <v>0</v>
      </c>
      <c r="N143" s="25"/>
    </row>
    <row r="144">
      <c r="A144" s="1" t="s">
        <v>69</v>
      </c>
      <c r="B144" s="1">
        <v>32</v>
      </c>
      <c r="C144" s="26" t="s">
        <v>1159</v>
      </c>
      <c r="D144" t="s">
        <v>71</v>
      </c>
      <c r="E144" s="27" t="s">
        <v>1160</v>
      </c>
      <c r="F144" s="28" t="s">
        <v>201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74</v>
      </c>
      <c r="O144" s="32">
        <f>M144*AA144</f>
        <v>0</v>
      </c>
      <c r="P144" s="1">
        <v>1</v>
      </c>
      <c r="AA144" s="1">
        <f>IF(P144=1,$O$3,IF(P144=2,$O$4,$O$5))</f>
        <v>0</v>
      </c>
    </row>
    <row r="145" ht="37.5">
      <c r="A145" s="1" t="s">
        <v>75</v>
      </c>
      <c r="E145" s="27" t="s">
        <v>1161</v>
      </c>
    </row>
    <row r="146" ht="26">
      <c r="A146" s="1" t="s">
        <v>76</v>
      </c>
      <c r="E146" s="33" t="s">
        <v>680</v>
      </c>
    </row>
    <row r="147" ht="75">
      <c r="A147" s="1" t="s">
        <v>78</v>
      </c>
      <c r="E147" s="27" t="s">
        <v>1162</v>
      </c>
    </row>
    <row r="148">
      <c r="A148" s="1" t="s">
        <v>69</v>
      </c>
      <c r="B148" s="1">
        <v>33</v>
      </c>
      <c r="C148" s="26" t="s">
        <v>1163</v>
      </c>
      <c r="D148" t="s">
        <v>71</v>
      </c>
      <c r="E148" s="27" t="s">
        <v>1164</v>
      </c>
      <c r="F148" s="28" t="s">
        <v>115</v>
      </c>
      <c r="G148" s="29">
        <v>4.2000000000000002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74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 ht="37.5">
      <c r="A149" s="1" t="s">
        <v>75</v>
      </c>
      <c r="E149" s="27" t="s">
        <v>1165</v>
      </c>
    </row>
    <row r="150" ht="39">
      <c r="A150" s="1" t="s">
        <v>76</v>
      </c>
      <c r="E150" s="33" t="s">
        <v>1166</v>
      </c>
    </row>
    <row r="151" ht="350">
      <c r="A151" s="1" t="s">
        <v>78</v>
      </c>
      <c r="E151" s="27" t="s">
        <v>500</v>
      </c>
    </row>
    <row r="152" ht="13">
      <c r="A152" s="1" t="s">
        <v>66</v>
      </c>
      <c r="C152" s="22" t="s">
        <v>260</v>
      </c>
      <c r="E152" s="23" t="s">
        <v>651</v>
      </c>
      <c r="L152" s="24">
        <f>SUMIFS(L153:L164,A153:A164,"P")</f>
        <v>0</v>
      </c>
      <c r="M152" s="24">
        <f>SUMIFS(M153:M164,A153:A164,"P")</f>
        <v>0</v>
      </c>
      <c r="N152" s="25"/>
    </row>
    <row r="153">
      <c r="A153" s="1" t="s">
        <v>69</v>
      </c>
      <c r="B153" s="1">
        <v>34</v>
      </c>
      <c r="C153" s="26" t="s">
        <v>1167</v>
      </c>
      <c r="D153" t="s">
        <v>71</v>
      </c>
      <c r="E153" s="27" t="s">
        <v>1168</v>
      </c>
      <c r="F153" s="28" t="s">
        <v>190</v>
      </c>
      <c r="G153" s="29">
        <v>7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74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25">
      <c r="A154" s="1" t="s">
        <v>75</v>
      </c>
      <c r="E154" s="27" t="s">
        <v>1169</v>
      </c>
    </row>
    <row r="155" ht="39">
      <c r="A155" s="1" t="s">
        <v>76</v>
      </c>
      <c r="E155" s="33" t="s">
        <v>1170</v>
      </c>
    </row>
    <row r="156" ht="62.5">
      <c r="A156" s="1" t="s">
        <v>78</v>
      </c>
      <c r="E156" s="27" t="s">
        <v>1171</v>
      </c>
    </row>
    <row r="157">
      <c r="A157" s="1" t="s">
        <v>69</v>
      </c>
      <c r="B157" s="1">
        <v>35</v>
      </c>
      <c r="C157" s="26" t="s">
        <v>1172</v>
      </c>
      <c r="D157" t="s">
        <v>71</v>
      </c>
      <c r="E157" s="27" t="s">
        <v>1173</v>
      </c>
      <c r="F157" s="28" t="s">
        <v>190</v>
      </c>
      <c r="G157" s="29">
        <v>32</v>
      </c>
      <c r="H157" s="28">
        <v>0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74</v>
      </c>
      <c r="O157" s="32">
        <f>M157*AA157</f>
        <v>0</v>
      </c>
      <c r="P157" s="1">
        <v>1</v>
      </c>
      <c r="AA157" s="1">
        <f>IF(P157=1,$O$3,IF(P157=2,$O$4,$O$5))</f>
        <v>0</v>
      </c>
    </row>
    <row r="158">
      <c r="A158" s="1" t="s">
        <v>75</v>
      </c>
      <c r="E158" s="27" t="s">
        <v>1174</v>
      </c>
    </row>
    <row r="159" ht="39">
      <c r="A159" s="1" t="s">
        <v>76</v>
      </c>
      <c r="E159" s="33" t="s">
        <v>1175</v>
      </c>
    </row>
    <row r="160" ht="87.5">
      <c r="A160" s="1" t="s">
        <v>78</v>
      </c>
      <c r="E160" s="27" t="s">
        <v>1176</v>
      </c>
    </row>
    <row r="161">
      <c r="A161" s="1" t="s">
        <v>69</v>
      </c>
      <c r="B161" s="1">
        <v>36</v>
      </c>
      <c r="C161" s="26" t="s">
        <v>1177</v>
      </c>
      <c r="D161" t="s">
        <v>71</v>
      </c>
      <c r="E161" s="27" t="s">
        <v>1178</v>
      </c>
      <c r="F161" s="28" t="s">
        <v>190</v>
      </c>
      <c r="G161" s="29">
        <v>55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74</v>
      </c>
      <c r="O161" s="32">
        <f>M161*AA161</f>
        <v>0</v>
      </c>
      <c r="P161" s="1">
        <v>1</v>
      </c>
      <c r="AA161" s="1">
        <f>IF(P161=1,$O$3,IF(P161=2,$O$4,$O$5))</f>
        <v>0</v>
      </c>
    </row>
    <row r="162">
      <c r="A162" s="1" t="s">
        <v>75</v>
      </c>
      <c r="E162" s="27" t="s">
        <v>1179</v>
      </c>
    </row>
    <row r="163" ht="26">
      <c r="A163" s="1" t="s">
        <v>76</v>
      </c>
      <c r="E163" s="33" t="s">
        <v>1180</v>
      </c>
    </row>
    <row r="164" ht="62.5">
      <c r="A164" s="1" t="s">
        <v>78</v>
      </c>
      <c r="E164" s="27" t="s">
        <v>1181</v>
      </c>
    </row>
  </sheetData>
  <sheetProtection sheet="1" objects="1" scenarios="1" spinCount="100000" saltValue="ulyanGC7JX1ALENBsdDH17/mqoUSj/uFP1AN+DxXlHLBNsmTsnK5stA3B3cL2ivBApSlk7vjAb1EERdTyAaYsw==" hashValue="Pz3b4/JX93el7xzjmMP6nOxgsooLMBXegemqTj8EpLSgR00QstEEM2XaUOj7L4sr0LUAk5WwCtPo03rEnLgjow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44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45</v>
      </c>
      <c r="B3" s="17" t="s">
        <v>46</v>
      </c>
      <c r="C3" s="18" t="s">
        <v>1</v>
      </c>
      <c r="D3" s="1"/>
      <c r="E3" s="17" t="s">
        <v>2</v>
      </c>
      <c r="F3" s="1"/>
      <c r="G3" s="1"/>
      <c r="H3" s="1"/>
      <c r="L3" s="19" t="s">
        <v>30</v>
      </c>
      <c r="M3" s="20">
        <f>Rekapitulace!C19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47</v>
      </c>
      <c r="B4" s="17" t="s">
        <v>48</v>
      </c>
      <c r="C4" s="18" t="s">
        <v>30</v>
      </c>
      <c r="D4" s="1"/>
      <c r="E4" s="17" t="s">
        <v>31</v>
      </c>
      <c r="F4" s="1"/>
      <c r="G4" s="1"/>
      <c r="H4" s="1"/>
      <c r="O4">
        <v>0.14999999999999999</v>
      </c>
      <c r="P4">
        <v>2</v>
      </c>
    </row>
    <row r="5">
      <c r="A5" s="9" t="s">
        <v>49</v>
      </c>
      <c r="B5" s="9" t="s">
        <v>50</v>
      </c>
      <c r="C5" s="9" t="s">
        <v>51</v>
      </c>
      <c r="D5" s="9" t="s">
        <v>52</v>
      </c>
      <c r="E5" s="9" t="s">
        <v>53</v>
      </c>
      <c r="F5" s="9" t="s">
        <v>54</v>
      </c>
      <c r="G5" s="9" t="s">
        <v>55</v>
      </c>
      <c r="H5" s="9" t="s">
        <v>56</v>
      </c>
      <c r="I5" s="9" t="s">
        <v>57</v>
      </c>
      <c r="J5" s="21"/>
      <c r="K5" s="21"/>
      <c r="L5" s="9" t="s">
        <v>58</v>
      </c>
      <c r="M5" s="21"/>
      <c r="N5" s="9" t="s">
        <v>59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60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61</v>
      </c>
      <c r="K7" s="9" t="s">
        <v>62</v>
      </c>
      <c r="L7" s="9" t="s">
        <v>61</v>
      </c>
      <c r="M7" s="9" t="s">
        <v>62</v>
      </c>
      <c r="N7" s="9"/>
      <c r="S7" s="1" t="s">
        <v>63</v>
      </c>
      <c r="T7">
        <f>COUNTIFS(L8:L98,"=0",A8:A98,"P")+COUNTIFS(L8:L98,"",A8:A98,"P")+SUM(Q8:Q98)</f>
        <v>0</v>
      </c>
    </row>
    <row r="8" ht="13">
      <c r="A8" s="1" t="s">
        <v>64</v>
      </c>
      <c r="C8" s="22" t="s">
        <v>1182</v>
      </c>
      <c r="E8" s="23" t="s">
        <v>35</v>
      </c>
      <c r="L8" s="24">
        <f>L9+L18+L71+L76+L93</f>
        <v>0</v>
      </c>
      <c r="M8" s="24">
        <f>M9+M18+M71+M76+M93</f>
        <v>0</v>
      </c>
      <c r="N8" s="25"/>
    </row>
    <row r="9" ht="13">
      <c r="A9" s="1" t="s">
        <v>66</v>
      </c>
      <c r="C9" s="22" t="s">
        <v>67</v>
      </c>
      <c r="E9" s="23" t="s">
        <v>68</v>
      </c>
      <c r="L9" s="24">
        <f>SUMIFS(L10:L17,A10:A17,"P")</f>
        <v>0</v>
      </c>
      <c r="M9" s="24">
        <f>SUMIFS(M10:M17,A10:A17,"P")</f>
        <v>0</v>
      </c>
      <c r="N9" s="25"/>
    </row>
    <row r="10" ht="25">
      <c r="A10" s="1" t="s">
        <v>69</v>
      </c>
      <c r="B10" s="1">
        <v>20</v>
      </c>
      <c r="C10" s="26" t="s">
        <v>342</v>
      </c>
      <c r="D10" t="s">
        <v>343</v>
      </c>
      <c r="E10" s="27" t="s">
        <v>344</v>
      </c>
      <c r="F10" s="28" t="s">
        <v>73</v>
      </c>
      <c r="G10" s="29">
        <v>438.91000000000003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71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">
      <c r="A11" s="1" t="s">
        <v>75</v>
      </c>
      <c r="E11" s="27" t="s">
        <v>83</v>
      </c>
    </row>
    <row r="12" ht="208">
      <c r="A12" s="1" t="s">
        <v>76</v>
      </c>
      <c r="E12" s="33" t="s">
        <v>1183</v>
      </c>
    </row>
    <row r="13" ht="137.5">
      <c r="A13" s="1" t="s">
        <v>78</v>
      </c>
      <c r="E13" s="27" t="s">
        <v>85</v>
      </c>
    </row>
    <row r="14" ht="25">
      <c r="A14" s="1" t="s">
        <v>69</v>
      </c>
      <c r="B14" s="1">
        <v>21</v>
      </c>
      <c r="C14" s="26" t="s">
        <v>342</v>
      </c>
      <c r="D14" t="s">
        <v>1184</v>
      </c>
      <c r="E14" s="27" t="s">
        <v>344</v>
      </c>
      <c r="F14" s="28" t="s">
        <v>73</v>
      </c>
      <c r="G14" s="29">
        <v>188.10400000000001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71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">
      <c r="A15" s="1" t="s">
        <v>75</v>
      </c>
      <c r="E15" s="27" t="s">
        <v>83</v>
      </c>
    </row>
    <row r="16" ht="182">
      <c r="A16" s="1" t="s">
        <v>76</v>
      </c>
      <c r="E16" s="33" t="s">
        <v>1185</v>
      </c>
    </row>
    <row r="17" ht="137.5">
      <c r="A17" s="1" t="s">
        <v>78</v>
      </c>
      <c r="E17" s="27" t="s">
        <v>85</v>
      </c>
    </row>
    <row r="18" ht="13">
      <c r="A18" s="1" t="s">
        <v>66</v>
      </c>
      <c r="C18" s="22" t="s">
        <v>111</v>
      </c>
      <c r="E18" s="23" t="s">
        <v>112</v>
      </c>
      <c r="L18" s="24">
        <f>SUMIFS(L19:L70,A19:A70,"P")</f>
        <v>0</v>
      </c>
      <c r="M18" s="24">
        <f>SUMIFS(M19:M70,A19:A70,"P")</f>
        <v>0</v>
      </c>
      <c r="N18" s="25"/>
    </row>
    <row r="19">
      <c r="A19" s="1" t="s">
        <v>69</v>
      </c>
      <c r="B19" s="1">
        <v>1</v>
      </c>
      <c r="C19" s="26" t="s">
        <v>1047</v>
      </c>
      <c r="D19" t="s">
        <v>71</v>
      </c>
      <c r="E19" s="27" t="s">
        <v>1048</v>
      </c>
      <c r="F19" s="28" t="s">
        <v>146</v>
      </c>
      <c r="G19" s="29">
        <v>551.47500000000002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74</v>
      </c>
      <c r="O19" s="32">
        <f>M19*AA19</f>
        <v>0</v>
      </c>
      <c r="P19" s="1">
        <v>1</v>
      </c>
      <c r="AA19" s="1">
        <f>IF(P19=1,$O$3,IF(P19=2,$O$4,$O$5))</f>
        <v>0</v>
      </c>
    </row>
    <row r="20" ht="37.5">
      <c r="A20" s="1" t="s">
        <v>75</v>
      </c>
      <c r="E20" s="27" t="s">
        <v>1186</v>
      </c>
    </row>
    <row r="21" ht="39">
      <c r="A21" s="1" t="s">
        <v>76</v>
      </c>
      <c r="E21" s="33" t="s">
        <v>1187</v>
      </c>
    </row>
    <row r="22">
      <c r="A22" s="1" t="s">
        <v>78</v>
      </c>
      <c r="E22" s="27" t="s">
        <v>1051</v>
      </c>
    </row>
    <row r="23">
      <c r="A23" s="1" t="s">
        <v>69</v>
      </c>
      <c r="B23" s="1">
        <v>2</v>
      </c>
      <c r="C23" s="26" t="s">
        <v>1052</v>
      </c>
      <c r="D23" t="s">
        <v>71</v>
      </c>
      <c r="E23" s="27" t="s">
        <v>1053</v>
      </c>
      <c r="F23" s="28" t="s">
        <v>115</v>
      </c>
      <c r="G23" s="29">
        <v>74.379999999999995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74</v>
      </c>
      <c r="O23" s="32">
        <f>M23*AA23</f>
        <v>0</v>
      </c>
      <c r="P23" s="1">
        <v>3</v>
      </c>
      <c r="AA23" s="1">
        <f>IF(P23=1,$O$3,IF(P23=2,$O$4,$O$5))</f>
        <v>0</v>
      </c>
    </row>
    <row r="24" ht="62.5">
      <c r="A24" s="1" t="s">
        <v>75</v>
      </c>
      <c r="E24" s="27" t="s">
        <v>1188</v>
      </c>
    </row>
    <row r="25" ht="39">
      <c r="A25" s="1" t="s">
        <v>76</v>
      </c>
      <c r="E25" s="33" t="s">
        <v>1189</v>
      </c>
    </row>
    <row r="26" ht="62.5">
      <c r="A26" s="1" t="s">
        <v>78</v>
      </c>
      <c r="E26" s="27" t="s">
        <v>1056</v>
      </c>
    </row>
    <row r="27">
      <c r="A27" s="1" t="s">
        <v>69</v>
      </c>
      <c r="B27" s="1">
        <v>3</v>
      </c>
      <c r="C27" s="26" t="s">
        <v>1057</v>
      </c>
      <c r="D27" t="s">
        <v>71</v>
      </c>
      <c r="E27" s="27" t="s">
        <v>1058</v>
      </c>
      <c r="F27" s="28" t="s">
        <v>115</v>
      </c>
      <c r="G27" s="29">
        <v>66.596000000000004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74</v>
      </c>
      <c r="O27" s="32">
        <f>M27*AA27</f>
        <v>0</v>
      </c>
      <c r="P27" s="1">
        <v>1</v>
      </c>
      <c r="AA27" s="1">
        <f>IF(P27=1,$O$3,IF(P27=2,$O$4,$O$5))</f>
        <v>0</v>
      </c>
    </row>
    <row r="28" ht="50">
      <c r="A28" s="1" t="s">
        <v>75</v>
      </c>
      <c r="E28" s="27" t="s">
        <v>1190</v>
      </c>
    </row>
    <row r="29" ht="39">
      <c r="A29" s="1" t="s">
        <v>76</v>
      </c>
      <c r="E29" s="33" t="s">
        <v>1191</v>
      </c>
    </row>
    <row r="30" ht="37.5">
      <c r="A30" s="1" t="s">
        <v>78</v>
      </c>
      <c r="E30" s="27" t="s">
        <v>775</v>
      </c>
    </row>
    <row r="31">
      <c r="A31" s="1" t="s">
        <v>69</v>
      </c>
      <c r="B31" s="1">
        <v>4</v>
      </c>
      <c r="C31" s="26" t="s">
        <v>1061</v>
      </c>
      <c r="D31" t="s">
        <v>111</v>
      </c>
      <c r="E31" s="27" t="s">
        <v>1062</v>
      </c>
      <c r="F31" s="28" t="s">
        <v>115</v>
      </c>
      <c r="G31" s="29">
        <v>69.170000000000002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449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75</v>
      </c>
      <c r="E32" s="27" t="s">
        <v>71</v>
      </c>
    </row>
    <row r="33" ht="39">
      <c r="A33" s="1" t="s">
        <v>76</v>
      </c>
      <c r="E33" s="33" t="s">
        <v>1192</v>
      </c>
    </row>
    <row r="34" ht="387.5">
      <c r="A34" s="1" t="s">
        <v>78</v>
      </c>
      <c r="E34" s="27" t="s">
        <v>1064</v>
      </c>
    </row>
    <row r="35">
      <c r="A35" s="1" t="s">
        <v>69</v>
      </c>
      <c r="B35" s="1">
        <v>5</v>
      </c>
      <c r="C35" s="26" t="s">
        <v>1061</v>
      </c>
      <c r="D35" t="s">
        <v>160</v>
      </c>
      <c r="E35" s="27" t="s">
        <v>1062</v>
      </c>
      <c r="F35" s="28" t="s">
        <v>115</v>
      </c>
      <c r="G35" s="29">
        <v>165.44300000000001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449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75</v>
      </c>
      <c r="E36" s="27" t="s">
        <v>71</v>
      </c>
    </row>
    <row r="37" ht="39">
      <c r="A37" s="1" t="s">
        <v>76</v>
      </c>
      <c r="E37" s="33" t="s">
        <v>1193</v>
      </c>
    </row>
    <row r="38" ht="387.5">
      <c r="A38" s="1" t="s">
        <v>78</v>
      </c>
      <c r="E38" s="27" t="s">
        <v>1064</v>
      </c>
    </row>
    <row r="39">
      <c r="A39" s="1" t="s">
        <v>69</v>
      </c>
      <c r="B39" s="1">
        <v>6</v>
      </c>
      <c r="C39" s="26" t="s">
        <v>1066</v>
      </c>
      <c r="D39" t="s">
        <v>71</v>
      </c>
      <c r="E39" s="27" t="s">
        <v>1067</v>
      </c>
      <c r="F39" s="28" t="s">
        <v>115</v>
      </c>
      <c r="G39" s="29">
        <v>83.296000000000006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74</v>
      </c>
      <c r="O39" s="32">
        <f>M39*AA39</f>
        <v>0</v>
      </c>
      <c r="P39" s="1">
        <v>3</v>
      </c>
      <c r="AA39" s="1">
        <f>IF(P39=1,$O$3,IF(P39=2,$O$4,$O$5))</f>
        <v>0</v>
      </c>
    </row>
    <row r="40" ht="50">
      <c r="A40" s="1" t="s">
        <v>75</v>
      </c>
      <c r="E40" s="27" t="s">
        <v>1068</v>
      </c>
    </row>
    <row r="41" ht="78">
      <c r="A41" s="1" t="s">
        <v>76</v>
      </c>
      <c r="E41" s="33" t="s">
        <v>1194</v>
      </c>
    </row>
    <row r="42" ht="300">
      <c r="A42" s="1" t="s">
        <v>78</v>
      </c>
      <c r="E42" s="27" t="s">
        <v>1070</v>
      </c>
    </row>
    <row r="43">
      <c r="A43" s="1" t="s">
        <v>69</v>
      </c>
      <c r="B43" s="1">
        <v>7</v>
      </c>
      <c r="C43" s="26" t="s">
        <v>947</v>
      </c>
      <c r="D43" t="s">
        <v>71</v>
      </c>
      <c r="E43" s="27" t="s">
        <v>948</v>
      </c>
      <c r="F43" s="28" t="s">
        <v>115</v>
      </c>
      <c r="G43" s="29">
        <v>0.90000000000000002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74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75</v>
      </c>
      <c r="E44" s="27" t="s">
        <v>1195</v>
      </c>
    </row>
    <row r="45" ht="39">
      <c r="A45" s="1" t="s">
        <v>76</v>
      </c>
      <c r="E45" s="33" t="s">
        <v>1196</v>
      </c>
    </row>
    <row r="46" ht="312.5">
      <c r="A46" s="1" t="s">
        <v>78</v>
      </c>
      <c r="E46" s="27" t="s">
        <v>1073</v>
      </c>
    </row>
    <row r="47">
      <c r="A47" s="1" t="s">
        <v>69</v>
      </c>
      <c r="B47" s="1">
        <v>8</v>
      </c>
      <c r="C47" s="26" t="s">
        <v>136</v>
      </c>
      <c r="D47" t="s">
        <v>71</v>
      </c>
      <c r="E47" s="27" t="s">
        <v>137</v>
      </c>
      <c r="F47" s="28" t="s">
        <v>115</v>
      </c>
      <c r="G47" s="29">
        <v>357.25700000000001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74</v>
      </c>
      <c r="O47" s="32">
        <f>M47*AA47</f>
        <v>0</v>
      </c>
      <c r="P47" s="1">
        <v>3</v>
      </c>
      <c r="AA47" s="1">
        <f>IF(P47=1,$O$3,IF(P47=2,$O$4,$O$5))</f>
        <v>0</v>
      </c>
    </row>
    <row r="48" ht="25">
      <c r="A48" s="1" t="s">
        <v>75</v>
      </c>
      <c r="E48" s="27" t="s">
        <v>1076</v>
      </c>
    </row>
    <row r="49" ht="156">
      <c r="A49" s="1" t="s">
        <v>76</v>
      </c>
      <c r="E49" s="33" t="s">
        <v>1197</v>
      </c>
    </row>
    <row r="50" ht="187.5">
      <c r="A50" s="1" t="s">
        <v>78</v>
      </c>
      <c r="E50" s="27" t="s">
        <v>1078</v>
      </c>
    </row>
    <row r="51">
      <c r="A51" s="1" t="s">
        <v>69</v>
      </c>
      <c r="B51" s="1">
        <v>9</v>
      </c>
      <c r="C51" s="26" t="s">
        <v>387</v>
      </c>
      <c r="D51" t="s">
        <v>71</v>
      </c>
      <c r="E51" s="27" t="s">
        <v>388</v>
      </c>
      <c r="F51" s="28" t="s">
        <v>115</v>
      </c>
      <c r="G51" s="29">
        <v>16.699999999999999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74</v>
      </c>
      <c r="O51" s="32">
        <f>M51*AA51</f>
        <v>0</v>
      </c>
      <c r="P51" s="1">
        <v>1</v>
      </c>
      <c r="AA51" s="1">
        <f>IF(P51=1,$O$3,IF(P51=2,$O$4,$O$5))</f>
        <v>0</v>
      </c>
    </row>
    <row r="52" ht="37.5">
      <c r="A52" s="1" t="s">
        <v>75</v>
      </c>
      <c r="E52" s="27" t="s">
        <v>1089</v>
      </c>
    </row>
    <row r="53" ht="39">
      <c r="A53" s="1" t="s">
        <v>76</v>
      </c>
      <c r="E53" s="33" t="s">
        <v>1198</v>
      </c>
    </row>
    <row r="54" ht="225">
      <c r="A54" s="1" t="s">
        <v>78</v>
      </c>
      <c r="E54" s="27" t="s">
        <v>1091</v>
      </c>
    </row>
    <row r="55">
      <c r="A55" s="1" t="s">
        <v>69</v>
      </c>
      <c r="B55" s="1">
        <v>10</v>
      </c>
      <c r="C55" s="26" t="s">
        <v>1095</v>
      </c>
      <c r="D55" t="s">
        <v>71</v>
      </c>
      <c r="E55" s="27" t="s">
        <v>1096</v>
      </c>
      <c r="F55" s="28" t="s">
        <v>146</v>
      </c>
      <c r="G55" s="29">
        <v>551.47500000000002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74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75</v>
      </c>
      <c r="E56" s="27" t="s">
        <v>1199</v>
      </c>
    </row>
    <row r="57" ht="39">
      <c r="A57" s="1" t="s">
        <v>76</v>
      </c>
      <c r="E57" s="33" t="s">
        <v>1200</v>
      </c>
    </row>
    <row r="58" ht="25">
      <c r="A58" s="1" t="s">
        <v>78</v>
      </c>
      <c r="E58" s="27" t="s">
        <v>1099</v>
      </c>
    </row>
    <row r="59">
      <c r="A59" s="1" t="s">
        <v>69</v>
      </c>
      <c r="B59" s="1">
        <v>11</v>
      </c>
      <c r="C59" s="26" t="s">
        <v>1100</v>
      </c>
      <c r="D59" t="s">
        <v>71</v>
      </c>
      <c r="E59" s="27" t="s">
        <v>1101</v>
      </c>
      <c r="F59" s="28" t="s">
        <v>115</v>
      </c>
      <c r="G59" s="29">
        <v>32.895000000000003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74</v>
      </c>
      <c r="O59" s="32">
        <f>M59*AA59</f>
        <v>0</v>
      </c>
      <c r="P59" s="1">
        <v>3</v>
      </c>
      <c r="AA59" s="1">
        <f>IF(P59=1,$O$3,IF(P59=2,$O$4,$O$5))</f>
        <v>0</v>
      </c>
    </row>
    <row r="60" ht="25">
      <c r="A60" s="1" t="s">
        <v>75</v>
      </c>
      <c r="E60" s="27" t="s">
        <v>1102</v>
      </c>
    </row>
    <row r="61" ht="52">
      <c r="A61" s="1" t="s">
        <v>76</v>
      </c>
      <c r="E61" s="33" t="s">
        <v>1201</v>
      </c>
    </row>
    <row r="62" ht="37.5">
      <c r="A62" s="1" t="s">
        <v>78</v>
      </c>
      <c r="E62" s="27" t="s">
        <v>1104</v>
      </c>
    </row>
    <row r="63">
      <c r="A63" s="1" t="s">
        <v>69</v>
      </c>
      <c r="B63" s="1">
        <v>12</v>
      </c>
      <c r="C63" s="26" t="s">
        <v>1105</v>
      </c>
      <c r="D63" t="s">
        <v>71</v>
      </c>
      <c r="E63" s="27" t="s">
        <v>1106</v>
      </c>
      <c r="F63" s="28" t="s">
        <v>115</v>
      </c>
      <c r="G63" s="29">
        <v>33.701000000000001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74</v>
      </c>
      <c r="O63" s="32">
        <f>M63*AA63</f>
        <v>0</v>
      </c>
      <c r="P63" s="1">
        <v>1</v>
      </c>
      <c r="AA63" s="1">
        <f>IF(P63=1,$O$3,IF(P63=2,$O$4,$O$5))</f>
        <v>0</v>
      </c>
    </row>
    <row r="64">
      <c r="A64" s="1" t="s">
        <v>75</v>
      </c>
      <c r="E64" s="27" t="s">
        <v>1107</v>
      </c>
    </row>
    <row r="65" ht="26">
      <c r="A65" s="1" t="s">
        <v>76</v>
      </c>
      <c r="E65" s="33" t="s">
        <v>1202</v>
      </c>
    </row>
    <row r="66" ht="37.5">
      <c r="A66" s="1" t="s">
        <v>78</v>
      </c>
      <c r="E66" s="27" t="s">
        <v>402</v>
      </c>
    </row>
    <row r="67">
      <c r="A67" s="1" t="s">
        <v>69</v>
      </c>
      <c r="B67" s="1">
        <v>13</v>
      </c>
      <c r="C67" s="26" t="s">
        <v>157</v>
      </c>
      <c r="D67" t="s">
        <v>71</v>
      </c>
      <c r="E67" s="27" t="s">
        <v>158</v>
      </c>
      <c r="F67" s="28" t="s">
        <v>146</v>
      </c>
      <c r="G67" s="29">
        <v>219.30000000000001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74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75</v>
      </c>
      <c r="E68" s="27" t="s">
        <v>1109</v>
      </c>
    </row>
    <row r="69" ht="52">
      <c r="A69" s="1" t="s">
        <v>76</v>
      </c>
      <c r="E69" s="33" t="s">
        <v>1203</v>
      </c>
    </row>
    <row r="70" ht="25">
      <c r="A70" s="1" t="s">
        <v>78</v>
      </c>
      <c r="E70" s="27" t="s">
        <v>1111</v>
      </c>
    </row>
    <row r="71" ht="13">
      <c r="A71" s="1" t="s">
        <v>66</v>
      </c>
      <c r="C71" s="22" t="s">
        <v>160</v>
      </c>
      <c r="E71" s="23" t="s">
        <v>411</v>
      </c>
      <c r="L71" s="24">
        <f>SUMIFS(L72:L75,A72:A75,"P")</f>
        <v>0</v>
      </c>
      <c r="M71" s="24">
        <f>SUMIFS(M72:M75,A72:A75,"P")</f>
        <v>0</v>
      </c>
      <c r="N71" s="25"/>
    </row>
    <row r="72">
      <c r="A72" s="1" t="s">
        <v>69</v>
      </c>
      <c r="B72" s="1">
        <v>15</v>
      </c>
      <c r="C72" s="26" t="s">
        <v>1114</v>
      </c>
      <c r="D72" t="s">
        <v>71</v>
      </c>
      <c r="E72" s="27" t="s">
        <v>1115</v>
      </c>
      <c r="F72" s="28" t="s">
        <v>146</v>
      </c>
      <c r="G72" s="29">
        <v>551.47500000000002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74</v>
      </c>
      <c r="O72" s="32">
        <f>M72*AA72</f>
        <v>0</v>
      </c>
      <c r="P72" s="1">
        <v>1</v>
      </c>
      <c r="AA72" s="1">
        <f>IF(P72=1,$O$3,IF(P72=2,$O$4,$O$5))</f>
        <v>0</v>
      </c>
    </row>
    <row r="73">
      <c r="A73" s="1" t="s">
        <v>75</v>
      </c>
      <c r="E73" s="27" t="s">
        <v>1116</v>
      </c>
    </row>
    <row r="74" ht="39">
      <c r="A74" s="1" t="s">
        <v>76</v>
      </c>
      <c r="E74" s="33" t="s">
        <v>1204</v>
      </c>
    </row>
    <row r="75" ht="100">
      <c r="A75" s="1" t="s">
        <v>78</v>
      </c>
      <c r="E75" s="27" t="s">
        <v>1118</v>
      </c>
    </row>
    <row r="76" ht="13">
      <c r="A76" s="1" t="s">
        <v>66</v>
      </c>
      <c r="C76" s="22" t="s">
        <v>171</v>
      </c>
      <c r="E76" s="23" t="s">
        <v>577</v>
      </c>
      <c r="L76" s="24">
        <f>SUMIFS(L77:L92,A77:A92,"P")</f>
        <v>0</v>
      </c>
      <c r="M76" s="24">
        <f>SUMIFS(M77:M92,A77:A92,"P")</f>
        <v>0</v>
      </c>
      <c r="N76" s="25"/>
    </row>
    <row r="77">
      <c r="A77" s="1" t="s">
        <v>69</v>
      </c>
      <c r="B77" s="1">
        <v>14</v>
      </c>
      <c r="C77" s="26" t="s">
        <v>1137</v>
      </c>
      <c r="D77" t="s">
        <v>71</v>
      </c>
      <c r="E77" s="27" t="s">
        <v>1138</v>
      </c>
      <c r="F77" s="28" t="s">
        <v>115</v>
      </c>
      <c r="G77" s="29">
        <v>165.44300000000001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74</v>
      </c>
      <c r="O77" s="32">
        <f>M77*AA77</f>
        <v>0</v>
      </c>
      <c r="P77" s="1">
        <v>3</v>
      </c>
      <c r="AA77" s="1">
        <f>IF(P77=1,$O$3,IF(P77=2,$O$4,$O$5))</f>
        <v>0</v>
      </c>
    </row>
    <row r="78" ht="25">
      <c r="A78" s="1" t="s">
        <v>75</v>
      </c>
      <c r="E78" s="27" t="s">
        <v>1139</v>
      </c>
    </row>
    <row r="79" ht="39">
      <c r="A79" s="1" t="s">
        <v>76</v>
      </c>
      <c r="E79" s="33" t="s">
        <v>1205</v>
      </c>
    </row>
    <row r="80" ht="37.5">
      <c r="A80" s="1" t="s">
        <v>78</v>
      </c>
      <c r="E80" s="27" t="s">
        <v>567</v>
      </c>
    </row>
    <row r="81">
      <c r="A81" s="1" t="s">
        <v>69</v>
      </c>
      <c r="B81" s="1">
        <v>16</v>
      </c>
      <c r="C81" s="26" t="s">
        <v>1140</v>
      </c>
      <c r="D81" t="s">
        <v>111</v>
      </c>
      <c r="E81" s="27" t="s">
        <v>1141</v>
      </c>
      <c r="F81" s="28" t="s">
        <v>115</v>
      </c>
      <c r="G81" s="29">
        <v>69.820999999999998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449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75</v>
      </c>
      <c r="E82" s="27" t="s">
        <v>71</v>
      </c>
    </row>
    <row r="83" ht="39">
      <c r="A83" s="1" t="s">
        <v>76</v>
      </c>
      <c r="E83" s="33" t="s">
        <v>1206</v>
      </c>
    </row>
    <row r="84" ht="75">
      <c r="A84" s="1" t="s">
        <v>78</v>
      </c>
      <c r="E84" s="27" t="s">
        <v>581</v>
      </c>
    </row>
    <row r="85">
      <c r="A85" s="1" t="s">
        <v>69</v>
      </c>
      <c r="B85" s="1">
        <v>17</v>
      </c>
      <c r="C85" s="26" t="s">
        <v>1140</v>
      </c>
      <c r="D85" t="s">
        <v>160</v>
      </c>
      <c r="E85" s="27" t="s">
        <v>1141</v>
      </c>
      <c r="F85" s="28" t="s">
        <v>115</v>
      </c>
      <c r="G85" s="29">
        <v>129.80600000000001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449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75</v>
      </c>
      <c r="E86" s="27" t="s">
        <v>71</v>
      </c>
    </row>
    <row r="87" ht="39">
      <c r="A87" s="1" t="s">
        <v>76</v>
      </c>
      <c r="E87" s="33" t="s">
        <v>1207</v>
      </c>
    </row>
    <row r="88" ht="75">
      <c r="A88" s="1" t="s">
        <v>78</v>
      </c>
      <c r="E88" s="27" t="s">
        <v>581</v>
      </c>
    </row>
    <row r="89">
      <c r="A89" s="1" t="s">
        <v>69</v>
      </c>
      <c r="B89" s="1">
        <v>18</v>
      </c>
      <c r="C89" s="26" t="s">
        <v>1149</v>
      </c>
      <c r="D89" t="s">
        <v>71</v>
      </c>
      <c r="E89" s="27" t="s">
        <v>1150</v>
      </c>
      <c r="F89" s="28" t="s">
        <v>146</v>
      </c>
      <c r="G89" s="29">
        <v>1109.9380000000001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74</v>
      </c>
      <c r="O89" s="32">
        <f>M89*AA89</f>
        <v>0</v>
      </c>
      <c r="P89" s="1">
        <v>1</v>
      </c>
      <c r="AA89" s="1">
        <f>IF(P89=1,$O$3,IF(P89=2,$O$4,$O$5))</f>
        <v>0</v>
      </c>
    </row>
    <row r="90">
      <c r="A90" s="1" t="s">
        <v>75</v>
      </c>
      <c r="E90" s="27" t="s">
        <v>1151</v>
      </c>
    </row>
    <row r="91" ht="39">
      <c r="A91" s="1" t="s">
        <v>76</v>
      </c>
      <c r="E91" s="33" t="s">
        <v>1208</v>
      </c>
    </row>
    <row r="92" ht="25">
      <c r="A92" s="1" t="s">
        <v>78</v>
      </c>
      <c r="E92" s="27" t="s">
        <v>1153</v>
      </c>
    </row>
    <row r="93" ht="13">
      <c r="A93" s="1" t="s">
        <v>66</v>
      </c>
      <c r="C93" s="22" t="s">
        <v>260</v>
      </c>
      <c r="E93" s="23" t="s">
        <v>651</v>
      </c>
      <c r="L93" s="24">
        <f>SUMIFS(L94:L97,A94:A97,"P")</f>
        <v>0</v>
      </c>
      <c r="M93" s="24">
        <f>SUMIFS(M94:M97,A94:A97,"P")</f>
        <v>0</v>
      </c>
      <c r="N93" s="25"/>
    </row>
    <row r="94">
      <c r="A94" s="1" t="s">
        <v>69</v>
      </c>
      <c r="B94" s="1">
        <v>19</v>
      </c>
      <c r="C94" s="26" t="s">
        <v>1177</v>
      </c>
      <c r="D94" t="s">
        <v>71</v>
      </c>
      <c r="E94" s="27" t="s">
        <v>1178</v>
      </c>
      <c r="F94" s="28" t="s">
        <v>190</v>
      </c>
      <c r="G94" s="29">
        <v>18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74</v>
      </c>
      <c r="O94" s="32">
        <f>M94*AA94</f>
        <v>0</v>
      </c>
      <c r="P94" s="1">
        <v>1</v>
      </c>
      <c r="AA94" s="1">
        <f>IF(P94=1,$O$3,IF(P94=2,$O$4,$O$5))</f>
        <v>0</v>
      </c>
    </row>
    <row r="95">
      <c r="A95" s="1" t="s">
        <v>75</v>
      </c>
      <c r="E95" s="27" t="s">
        <v>1179</v>
      </c>
    </row>
    <row r="96" ht="26">
      <c r="A96" s="1" t="s">
        <v>76</v>
      </c>
      <c r="E96" s="33" t="s">
        <v>1209</v>
      </c>
    </row>
    <row r="97" ht="62.5">
      <c r="A97" s="1" t="s">
        <v>78</v>
      </c>
      <c r="E97" s="27" t="s">
        <v>1181</v>
      </c>
    </row>
  </sheetData>
  <sheetProtection sheet="1" objects="1" scenarios="1" spinCount="100000" saltValue="Jl0UKFOhfUtXXbnaNkQx0tBr47cxrNroWaCEfG7pT4eUW7l09o1wAY0RMqhgMHbp0ZDeKIFk6pQUp2CXMvCvdw==" hashValue="H4Nzc5mnSJyIfUUkifMuogCYA7VcZfIUJHMCCCO3JhGZOnIW/UJpi6WmvkDg4OdM7d4lSmZVMNl43aTgNJNFUA==" algorithmName="SHA-512" password="9C12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2025-06-03T09:09:51Z</dcterms:created>
  <dcterms:modified xsi:type="dcterms:W3CDTF">2025-06-03T09:09:53Z</dcterms:modified>
</cp:coreProperties>
</file>